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comments1.xml" ContentType="application/vnd.openxmlformats-officedocument.spreadsheetml.comments+xml"/>
  <Override PartName="/xl/comments2.xml" ContentType="application/vnd.openxmlformats-officedocument.spreadsheetml.comments+xml"/>
  <Override PartName="/xl/comments4.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omments3.xml" ContentType="application/vnd.openxmlformats-officedocument.spreadsheetml.comments+xml"/>
  <Override PartName="/xl/comments5.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defaultThemeVersion="124226"/>
  <mc:AlternateContent xmlns:mc="http://schemas.openxmlformats.org/markup-compatibility/2006">
    <mc:Choice Requires="x15">
      <x15ac:absPath xmlns:x15ac="http://schemas.microsoft.com/office/spreadsheetml/2010/11/ac" url="C:\Users\Jose Perez\Dropbox\JOSE C PEREZ CORTES\2021\Pza\Planes de Acción\Febrero\"/>
    </mc:Choice>
  </mc:AlternateContent>
  <xr:revisionPtr revIDLastSave="0" documentId="13_ncr:1_{1AE6A76F-8482-4D10-95D4-0AD5F29C9BA6}" xr6:coauthVersionLast="47" xr6:coauthVersionMax="47" xr10:uidLastSave="{00000000-0000-0000-0000-000000000000}"/>
  <bookViews>
    <workbookView xWindow="375" yWindow="405" windowWidth="10710" windowHeight="7875" firstSheet="2" activeTab="5" xr2:uid="{00000000-000D-0000-FFFF-FFFF00000000}"/>
  </bookViews>
  <sheets>
    <sheet name="OAP" sheetId="7" r:id="rId1"/>
    <sheet name="SAGYMA" sheetId="10" r:id="rId2"/>
    <sheet name="SGBS" sheetId="11" r:id="rId3"/>
    <sheet name="SIOP" sheetId="12" r:id="rId4"/>
    <sheet name="SSM" sheetId="13" r:id="rId5"/>
    <sheet name="SGG" sheetId="14" r:id="rId6"/>
    <sheet name="Resumen" sheetId="15" r:id="rId7"/>
  </sheets>
  <externalReferences>
    <externalReference r:id="rId8"/>
    <externalReference r:id="rId9"/>
    <externalReference r:id="rId10"/>
  </externalReferences>
  <definedNames>
    <definedName name="CodSec">[1]Listas!$C$4:$C$21</definedName>
    <definedName name="ODS">[1]Listas!$G$3:$G$19</definedName>
    <definedName name="Proyectos">[2]Listas!$G$2:$G$502</definedName>
    <definedName name="Resultados">'[1]1_Metas_Resultados'!$D$4:$D$53</definedName>
    <definedName name="Sector">[1]Listas!$B$4:$B$21</definedName>
    <definedName name="TipoMeta">[1]Listas!$K$3:$K$5</definedName>
  </definedNames>
  <calcPr calcId="191029"/>
</workbook>
</file>

<file path=xl/calcChain.xml><?xml version="1.0" encoding="utf-8"?>
<calcChain xmlns="http://schemas.openxmlformats.org/spreadsheetml/2006/main">
  <c r="U65" i="12" l="1"/>
  <c r="BF46" i="11"/>
  <c r="BG66" i="11"/>
  <c r="U66" i="11"/>
  <c r="AP26" i="14" l="1"/>
  <c r="AP22" i="14"/>
  <c r="AB19" i="7" l="1"/>
  <c r="BG70" i="11" l="1"/>
  <c r="BG14" i="14" l="1"/>
  <c r="BG15" i="14"/>
  <c r="BG16" i="14"/>
  <c r="BG17" i="14"/>
  <c r="BG18" i="14"/>
  <c r="BG19" i="14"/>
  <c r="BG20" i="14"/>
  <c r="BG21" i="14"/>
  <c r="BG22" i="14"/>
  <c r="BG23" i="14"/>
  <c r="BG24" i="14"/>
  <c r="BG25" i="14"/>
  <c r="BG26" i="14"/>
  <c r="BG27" i="14"/>
  <c r="BG28" i="14"/>
  <c r="BG29" i="14"/>
  <c r="BG30" i="14"/>
  <c r="BG31" i="14"/>
  <c r="BG32" i="14"/>
  <c r="BG33" i="14"/>
  <c r="BG34" i="14"/>
  <c r="BG35" i="14"/>
  <c r="BG36" i="14"/>
  <c r="BG37" i="14"/>
  <c r="BG38" i="14"/>
  <c r="BG39" i="14"/>
  <c r="BG40" i="14"/>
  <c r="BG41" i="14"/>
  <c r="BG42" i="14"/>
  <c r="BG43" i="14"/>
  <c r="BG44" i="14"/>
  <c r="BG45" i="14"/>
  <c r="BG46" i="14"/>
  <c r="BG47" i="14"/>
  <c r="BG48" i="14"/>
  <c r="BG49" i="14"/>
  <c r="BG50" i="14"/>
  <c r="BG51" i="14"/>
  <c r="BG52" i="14"/>
  <c r="BG53" i="14"/>
  <c r="BG54" i="14"/>
  <c r="BG55" i="14"/>
  <c r="BG56" i="14"/>
  <c r="BG57" i="14"/>
  <c r="BG58" i="14"/>
  <c r="BG59" i="14"/>
  <c r="BG60" i="14"/>
  <c r="BG61" i="14"/>
  <c r="BG62" i="14"/>
  <c r="BG63" i="14"/>
  <c r="BG64" i="14"/>
  <c r="BG65" i="14"/>
  <c r="BG66" i="14"/>
  <c r="BG67" i="14"/>
  <c r="BG68" i="14"/>
  <c r="BG69" i="14"/>
  <c r="BG70" i="14"/>
  <c r="BG71" i="14"/>
  <c r="BG72" i="14"/>
  <c r="BG73" i="14"/>
  <c r="BG74" i="14"/>
  <c r="BG75" i="14"/>
  <c r="BG76" i="14"/>
  <c r="BG13" i="14"/>
  <c r="BG37" i="13"/>
  <c r="BG14" i="13"/>
  <c r="BG15" i="13"/>
  <c r="BG16" i="13"/>
  <c r="BG17" i="13"/>
  <c r="BG18" i="13"/>
  <c r="BG19" i="13"/>
  <c r="BG20" i="13"/>
  <c r="BG21" i="13"/>
  <c r="BG22" i="13"/>
  <c r="BG23" i="13"/>
  <c r="BG24" i="13"/>
  <c r="BG26" i="13"/>
  <c r="BG25" i="13"/>
  <c r="BG27" i="13"/>
  <c r="BG28" i="13"/>
  <c r="BG29" i="13"/>
  <c r="BG30" i="13"/>
  <c r="BG31" i="13"/>
  <c r="BG32" i="13"/>
  <c r="BG33" i="13"/>
  <c r="BG34" i="13"/>
  <c r="BG35" i="13"/>
  <c r="BG36" i="13"/>
  <c r="BG13" i="13"/>
  <c r="AC65" i="12"/>
  <c r="BG65" i="12" s="1"/>
  <c r="BG14" i="12"/>
  <c r="BG15" i="12"/>
  <c r="BG16" i="12"/>
  <c r="BG17" i="12"/>
  <c r="BG18" i="12"/>
  <c r="BG19" i="12"/>
  <c r="BG20" i="12"/>
  <c r="BG21" i="12"/>
  <c r="BG22" i="12"/>
  <c r="BG23" i="12"/>
  <c r="BG24" i="12"/>
  <c r="BG25" i="12"/>
  <c r="BG26" i="12"/>
  <c r="BG28" i="12"/>
  <c r="BG29" i="12"/>
  <c r="BG30" i="12"/>
  <c r="BG31" i="12"/>
  <c r="BG32" i="12"/>
  <c r="BG33" i="12"/>
  <c r="BG34" i="12"/>
  <c r="BG35" i="12"/>
  <c r="BG36" i="12"/>
  <c r="BG37" i="12"/>
  <c r="BG38" i="12"/>
  <c r="BG39" i="12"/>
  <c r="BG40" i="12"/>
  <c r="BG41" i="12"/>
  <c r="BG42" i="12"/>
  <c r="BG43" i="12"/>
  <c r="BG44" i="12"/>
  <c r="BG45" i="12"/>
  <c r="BG48" i="12"/>
  <c r="BG49" i="12"/>
  <c r="BG50" i="12"/>
  <c r="BG51" i="12"/>
  <c r="BG52" i="12"/>
  <c r="BG53" i="12"/>
  <c r="BG54" i="12"/>
  <c r="BG55" i="12"/>
  <c r="BG56" i="12"/>
  <c r="BG57" i="12"/>
  <c r="BG58" i="12"/>
  <c r="BG59" i="12"/>
  <c r="BG60" i="12"/>
  <c r="BG61" i="12"/>
  <c r="BG62" i="12"/>
  <c r="BG63" i="12"/>
  <c r="BG64" i="12"/>
  <c r="BG66" i="12"/>
  <c r="BG67" i="12"/>
  <c r="BG68" i="12"/>
  <c r="BG69" i="12"/>
  <c r="BG13" i="12"/>
  <c r="BG77" i="14" l="1"/>
  <c r="BG38" i="13"/>
  <c r="BG27" i="12" l="1"/>
  <c r="BG70" i="12" s="1"/>
  <c r="BG80" i="11" l="1"/>
  <c r="BG79" i="11"/>
  <c r="BG78" i="11"/>
  <c r="BG77" i="11"/>
  <c r="BG76" i="11"/>
  <c r="BG75" i="11"/>
  <c r="BG74" i="11"/>
  <c r="BG73" i="11"/>
  <c r="BG72" i="11"/>
  <c r="BG71" i="11"/>
  <c r="BG69" i="11"/>
  <c r="BG68" i="11"/>
  <c r="BG67" i="11"/>
  <c r="BG65" i="11"/>
  <c r="BG64" i="11"/>
  <c r="BG63" i="11"/>
  <c r="BG62" i="11"/>
  <c r="BG61" i="11"/>
  <c r="BG60" i="11"/>
  <c r="BG59" i="11"/>
  <c r="BG58" i="11"/>
  <c r="BG57" i="11"/>
  <c r="BG56" i="11"/>
  <c r="BG55" i="11"/>
  <c r="BG54" i="11"/>
  <c r="BG53" i="11"/>
  <c r="BG52" i="11"/>
  <c r="BG51" i="11"/>
  <c r="BG50" i="11"/>
  <c r="BG49" i="11"/>
  <c r="BG48" i="11"/>
  <c r="BG47" i="11"/>
  <c r="BG46" i="11"/>
  <c r="BG45" i="11"/>
  <c r="BG44" i="11"/>
  <c r="BG43" i="11"/>
  <c r="BG42" i="11"/>
  <c r="BG41" i="11"/>
  <c r="BG40" i="11"/>
  <c r="BG39" i="11"/>
  <c r="BG38" i="11"/>
  <c r="BG37" i="11"/>
  <c r="BG36" i="11"/>
  <c r="BG35" i="11"/>
  <c r="BG34" i="11"/>
  <c r="BG33" i="11"/>
  <c r="BG32" i="11"/>
  <c r="BG30" i="11"/>
  <c r="BG31" i="11"/>
  <c r="BG14" i="11"/>
  <c r="BG15" i="11"/>
  <c r="BG16" i="11"/>
  <c r="BG17" i="11"/>
  <c r="BG18" i="11"/>
  <c r="BG19" i="11"/>
  <c r="BG20" i="11"/>
  <c r="BG21" i="11"/>
  <c r="BG22" i="11"/>
  <c r="BG23" i="11"/>
  <c r="BG24" i="11"/>
  <c r="BG25" i="11"/>
  <c r="BG26" i="11"/>
  <c r="BG27" i="11"/>
  <c r="BG28" i="11"/>
  <c r="BG29" i="11"/>
  <c r="BG13" i="11"/>
  <c r="BG60" i="10"/>
  <c r="BG15" i="10"/>
  <c r="BG16" i="10"/>
  <c r="BG17" i="10"/>
  <c r="BG18" i="10"/>
  <c r="BG19" i="10"/>
  <c r="BG20" i="10"/>
  <c r="BG21" i="10"/>
  <c r="BG22" i="10"/>
  <c r="BG23" i="10"/>
  <c r="BG24" i="10"/>
  <c r="BG25" i="10"/>
  <c r="BG26" i="10"/>
  <c r="BG27" i="10"/>
  <c r="BG28" i="10"/>
  <c r="BG29" i="10"/>
  <c r="BG30" i="10"/>
  <c r="BG31" i="10"/>
  <c r="BG32" i="10"/>
  <c r="BG33" i="10"/>
  <c r="BG34" i="10"/>
  <c r="BG35" i="10"/>
  <c r="BG36" i="10"/>
  <c r="BG37" i="10"/>
  <c r="BG38" i="10"/>
  <c r="BG39" i="10"/>
  <c r="BG40" i="10"/>
  <c r="BG41" i="10"/>
  <c r="BG42" i="10"/>
  <c r="BG43" i="10"/>
  <c r="BG44" i="10"/>
  <c r="BG45" i="10"/>
  <c r="BG46" i="10"/>
  <c r="BG47" i="10"/>
  <c r="BG48" i="10"/>
  <c r="BG49" i="10"/>
  <c r="BG50" i="10"/>
  <c r="BG51" i="10"/>
  <c r="BG52" i="10"/>
  <c r="BG53" i="10"/>
  <c r="BG54" i="10"/>
  <c r="BG55" i="10"/>
  <c r="BG56" i="10"/>
  <c r="BG57" i="10"/>
  <c r="BG58" i="10"/>
  <c r="BG59" i="10"/>
  <c r="BG61" i="10"/>
  <c r="BG62" i="10"/>
  <c r="BG63" i="10"/>
  <c r="BG64" i="10"/>
  <c r="BG65" i="10"/>
  <c r="BG66" i="10"/>
  <c r="BG67" i="10"/>
  <c r="BG68" i="10"/>
  <c r="BG14" i="10"/>
  <c r="BG13" i="10"/>
  <c r="BG69" i="10" l="1"/>
  <c r="BG81" i="11"/>
  <c r="BG19" i="7"/>
  <c r="BG14" i="7"/>
  <c r="BG15" i="7"/>
  <c r="BG16" i="7"/>
  <c r="BG17" i="7"/>
  <c r="BG18" i="7"/>
  <c r="BG20" i="7"/>
  <c r="BG21" i="7"/>
  <c r="BG22" i="7"/>
  <c r="BG23" i="7"/>
  <c r="BG24" i="7"/>
  <c r="BG25" i="7"/>
  <c r="BG26" i="7"/>
  <c r="BG27" i="7"/>
  <c r="BG28" i="7"/>
  <c r="BG29" i="7"/>
  <c r="BG30" i="7"/>
  <c r="BG13" i="7"/>
  <c r="BF19" i="7"/>
  <c r="BG31" i="7" l="1"/>
  <c r="AF31" i="12"/>
  <c r="AB27" i="12"/>
  <c r="AJ73" i="11" l="1"/>
  <c r="BF40" i="11"/>
  <c r="AL39" i="11"/>
  <c r="BB32" i="11"/>
  <c r="AD32" i="11"/>
  <c r="AH16" i="11"/>
  <c r="AB16" i="11"/>
  <c r="AB14" i="11"/>
  <c r="BF14" i="10"/>
  <c r="BF15" i="10"/>
  <c r="BF16" i="10"/>
  <c r="BF17" i="10"/>
  <c r="BF18" i="10"/>
  <c r="BF19" i="10"/>
  <c r="BF20" i="10"/>
  <c r="BF21" i="10"/>
  <c r="BF22" i="10"/>
  <c r="BF23" i="10"/>
  <c r="BF24" i="10"/>
  <c r="BF25" i="10"/>
  <c r="BF26" i="10"/>
  <c r="BF27" i="10"/>
  <c r="BF28" i="10"/>
  <c r="BF29" i="10"/>
  <c r="BF31" i="10"/>
  <c r="BF32" i="10"/>
  <c r="BF33" i="10"/>
  <c r="BF34" i="10"/>
  <c r="BF35" i="10"/>
  <c r="BF36" i="10"/>
  <c r="BF37" i="10"/>
  <c r="BF38" i="10"/>
  <c r="BF39" i="10"/>
  <c r="BF40" i="10"/>
  <c r="BF41" i="10"/>
  <c r="BF42" i="10"/>
  <c r="BF43" i="10"/>
  <c r="BF44" i="10"/>
  <c r="BF45" i="10"/>
  <c r="BF46" i="10"/>
  <c r="BF47" i="10"/>
  <c r="BF48" i="10"/>
  <c r="BF49" i="10"/>
  <c r="BF50" i="10"/>
  <c r="BF51" i="10"/>
  <c r="BF52" i="10"/>
  <c r="BF53" i="10"/>
  <c r="BF54" i="10"/>
  <c r="BF55" i="10"/>
  <c r="BF56" i="10"/>
  <c r="BF57" i="10"/>
  <c r="BF58" i="10"/>
  <c r="BF59" i="10"/>
  <c r="BF60" i="10"/>
  <c r="BF61" i="10"/>
  <c r="BF62" i="10"/>
  <c r="BF63" i="10"/>
  <c r="BF64" i="10"/>
  <c r="BF65" i="10"/>
  <c r="BF66" i="10"/>
  <c r="BF67" i="10"/>
  <c r="BF68" i="10"/>
  <c r="BF13" i="10"/>
  <c r="BF13" i="11"/>
  <c r="BF79" i="11"/>
  <c r="AB30" i="10"/>
  <c r="BF30" i="10" s="1"/>
  <c r="BF69" i="10" l="1"/>
  <c r="B3" i="15" s="1"/>
  <c r="AB57" i="14" l="1"/>
  <c r="AP55" i="14"/>
  <c r="BF15" i="14"/>
  <c r="AP15" i="14"/>
  <c r="BF14" i="14" l="1"/>
  <c r="BF16" i="14"/>
  <c r="BF17" i="14"/>
  <c r="BF18" i="14"/>
  <c r="BF19" i="14"/>
  <c r="BF20" i="14"/>
  <c r="BF21" i="14"/>
  <c r="BF22" i="14"/>
  <c r="BF23" i="14"/>
  <c r="BF24" i="14"/>
  <c r="BF25" i="14"/>
  <c r="BF26" i="14"/>
  <c r="BF27" i="14"/>
  <c r="BF28" i="14"/>
  <c r="BF29" i="14"/>
  <c r="BF30" i="14"/>
  <c r="BF31" i="14"/>
  <c r="BF32" i="14"/>
  <c r="BF33" i="14"/>
  <c r="BF34" i="14"/>
  <c r="BF35" i="14"/>
  <c r="BF36" i="14"/>
  <c r="BF37" i="14"/>
  <c r="BF38" i="14"/>
  <c r="BF39" i="14"/>
  <c r="BF40" i="14"/>
  <c r="BF41" i="14"/>
  <c r="BF42" i="14"/>
  <c r="BF43" i="14"/>
  <c r="BF44" i="14"/>
  <c r="BF45" i="14"/>
  <c r="BF46" i="14"/>
  <c r="BF47" i="14"/>
  <c r="BF48" i="14"/>
  <c r="BF49" i="14"/>
  <c r="BF50" i="14"/>
  <c r="BF51" i="14"/>
  <c r="BF52" i="14"/>
  <c r="BF53" i="14"/>
  <c r="BF54" i="14"/>
  <c r="BF55" i="14"/>
  <c r="BF56" i="14"/>
  <c r="BF57" i="14"/>
  <c r="BF58" i="14"/>
  <c r="BF59" i="14"/>
  <c r="BF60" i="14"/>
  <c r="BF61" i="14"/>
  <c r="BF62" i="14"/>
  <c r="BF63" i="14"/>
  <c r="BF64" i="14"/>
  <c r="BF65" i="14"/>
  <c r="BF66" i="14"/>
  <c r="BF67" i="14"/>
  <c r="BF68" i="14"/>
  <c r="BF69" i="14"/>
  <c r="BF70" i="14"/>
  <c r="BF71" i="14"/>
  <c r="BF72" i="14"/>
  <c r="BF73" i="14"/>
  <c r="BF74" i="14"/>
  <c r="BF75" i="14"/>
  <c r="BF76" i="14"/>
  <c r="BF13" i="14"/>
  <c r="BF77" i="14" l="1"/>
  <c r="B7" i="15" s="1"/>
  <c r="BF37" i="13"/>
  <c r="BF36" i="13"/>
  <c r="BF35" i="13"/>
  <c r="BF34" i="13"/>
  <c r="BF33" i="13"/>
  <c r="BF32" i="13"/>
  <c r="BF31" i="13"/>
  <c r="BF30" i="13"/>
  <c r="BF29" i="13"/>
  <c r="BF28" i="13"/>
  <c r="BF27" i="13"/>
  <c r="BF25" i="13"/>
  <c r="BF26" i="13"/>
  <c r="BF24" i="13"/>
  <c r="BF23" i="13"/>
  <c r="BF22" i="13"/>
  <c r="BF21" i="13"/>
  <c r="BF20" i="13"/>
  <c r="BF19" i="13"/>
  <c r="BF18" i="13"/>
  <c r="BF17" i="13"/>
  <c r="BF16" i="13"/>
  <c r="BF15" i="13"/>
  <c r="BF14" i="13"/>
  <c r="BF13" i="13"/>
  <c r="BF38" i="13" l="1"/>
  <c r="B6" i="15" s="1"/>
  <c r="BF13" i="12"/>
  <c r="BF30" i="7"/>
  <c r="BF29" i="7"/>
  <c r="BF14" i="7"/>
  <c r="BF15" i="7"/>
  <c r="BF16" i="7"/>
  <c r="BF17" i="7"/>
  <c r="BF18" i="7"/>
  <c r="BF20" i="7"/>
  <c r="BF21" i="7"/>
  <c r="BF22" i="7"/>
  <c r="BF23" i="7"/>
  <c r="BF24" i="7"/>
  <c r="BF25" i="7"/>
  <c r="BF26" i="7"/>
  <c r="BF27" i="7"/>
  <c r="BF28" i="7"/>
  <c r="BF13" i="7"/>
  <c r="BF31" i="7" s="1"/>
  <c r="B2" i="15" s="1"/>
  <c r="BF69" i="12" l="1"/>
  <c r="BF68" i="12"/>
  <c r="BF67" i="12"/>
  <c r="BF66" i="12"/>
  <c r="Z66" i="12"/>
  <c r="AB65" i="12"/>
  <c r="BF65" i="12" s="1"/>
  <c r="BF64" i="12"/>
  <c r="BF63" i="12"/>
  <c r="BF62" i="12"/>
  <c r="BF61" i="12"/>
  <c r="BF60" i="12"/>
  <c r="BF59" i="12"/>
  <c r="BF58" i="12"/>
  <c r="BF57" i="12"/>
  <c r="BF56" i="12"/>
  <c r="BF55" i="12"/>
  <c r="BF54" i="12"/>
  <c r="BF53" i="12"/>
  <c r="BF52" i="12"/>
  <c r="BF51" i="12"/>
  <c r="BF50" i="12"/>
  <c r="BF49" i="12"/>
  <c r="BF45" i="12"/>
  <c r="BF44" i="12"/>
  <c r="BF43" i="12"/>
  <c r="BF41" i="12"/>
  <c r="BF40" i="12"/>
  <c r="BF39" i="12"/>
  <c r="O39" i="12"/>
  <c r="O48" i="12" s="1"/>
  <c r="N39" i="12"/>
  <c r="N48" i="12" s="1"/>
  <c r="M39" i="12"/>
  <c r="M48" i="12" s="1"/>
  <c r="L39" i="12"/>
  <c r="L48" i="12" s="1"/>
  <c r="BH38" i="12"/>
  <c r="BF37" i="12"/>
  <c r="BF36" i="12"/>
  <c r="BF35" i="12"/>
  <c r="O34" i="12"/>
  <c r="O42" i="12" s="1"/>
  <c r="N34" i="12"/>
  <c r="N42" i="12" s="1"/>
  <c r="BF42" i="12" s="1"/>
  <c r="BF33" i="12"/>
  <c r="M33" i="12"/>
  <c r="L33" i="12"/>
  <c r="BF32" i="12"/>
  <c r="BF31" i="12"/>
  <c r="BF30" i="12"/>
  <c r="BF29" i="12"/>
  <c r="BF28" i="12"/>
  <c r="BF27" i="12"/>
  <c r="BF26" i="12"/>
  <c r="BF25" i="12"/>
  <c r="BF24" i="12"/>
  <c r="BF23" i="12"/>
  <c r="BF22" i="12"/>
  <c r="BF21" i="12"/>
  <c r="BF20" i="12"/>
  <c r="AL19" i="12"/>
  <c r="BF19" i="12" s="1"/>
  <c r="N19" i="12"/>
  <c r="BF18" i="12"/>
  <c r="BF17" i="12"/>
  <c r="BF16" i="12"/>
  <c r="BF15" i="12"/>
  <c r="BF14" i="12"/>
  <c r="BF34" i="12" l="1"/>
  <c r="BF70" i="12" s="1"/>
  <c r="B5" i="15" s="1"/>
  <c r="BD38" i="12"/>
  <c r="BF38" i="12" s="1"/>
  <c r="N38" i="12"/>
  <c r="BF48" i="12"/>
  <c r="O38" i="12"/>
  <c r="BF80" i="11" l="1"/>
  <c r="BF78" i="11"/>
  <c r="BF77" i="11"/>
  <c r="BF76" i="11"/>
  <c r="BF75" i="11"/>
  <c r="BF74" i="11"/>
  <c r="BF73" i="11"/>
  <c r="BF72" i="11"/>
  <c r="BF71" i="11"/>
  <c r="BF70" i="11"/>
  <c r="BF69" i="11"/>
  <c r="BF68" i="11"/>
  <c r="BF67" i="11"/>
  <c r="BF65" i="11"/>
  <c r="BF64" i="11"/>
  <c r="BF63" i="11"/>
  <c r="BF62" i="11"/>
  <c r="BF61" i="11"/>
  <c r="BF60" i="11"/>
  <c r="BF59" i="11"/>
  <c r="BF58" i="11"/>
  <c r="BF57" i="11"/>
  <c r="BF56" i="11"/>
  <c r="BF55" i="11"/>
  <c r="BF54" i="11"/>
  <c r="BF53" i="11"/>
  <c r="BF52" i="11"/>
  <c r="BF51" i="11"/>
  <c r="BF50" i="11"/>
  <c r="BF49" i="11"/>
  <c r="BF48" i="11"/>
  <c r="BF47" i="11"/>
  <c r="BF41" i="11"/>
  <c r="BF39" i="11"/>
  <c r="BF38" i="11"/>
  <c r="AL37" i="11"/>
  <c r="BF37" i="11" s="1"/>
  <c r="BF36" i="11"/>
  <c r="BF35" i="11"/>
  <c r="BF34" i="11"/>
  <c r="BF33" i="11"/>
  <c r="BF32" i="11"/>
  <c r="BF31" i="11"/>
  <c r="BF30" i="11"/>
  <c r="BF29" i="11"/>
  <c r="BF28" i="11"/>
  <c r="BF27" i="11"/>
  <c r="BF26" i="11"/>
  <c r="BF25" i="11"/>
  <c r="BF24" i="11"/>
  <c r="BF23" i="11"/>
  <c r="BF22" i="11"/>
  <c r="BF21" i="11"/>
  <c r="BF20" i="11"/>
  <c r="BF19" i="11"/>
  <c r="BF18" i="11"/>
  <c r="BF17" i="11"/>
  <c r="BF16" i="11"/>
  <c r="BF15" i="11"/>
  <c r="BF14" i="11"/>
  <c r="BF81" i="11" l="1"/>
  <c r="B4" i="15" s="1"/>
  <c r="B8" i="15" s="1"/>
  <c r="C4" i="15" l="1"/>
  <c r="D4" i="15" s="1"/>
  <c r="C6" i="15"/>
  <c r="D6" i="15" s="1"/>
  <c r="C5" i="15"/>
  <c r="D5" i="15" s="1"/>
  <c r="C3" i="15"/>
  <c r="D3" i="15" s="1"/>
  <c r="B9" i="15"/>
  <c r="C2" i="15"/>
  <c r="C7" i="15"/>
  <c r="D7" i="15" s="1"/>
  <c r="D9" i="15" l="1"/>
  <c r="B10" i="15"/>
  <c r="D10" i="15" s="1"/>
  <c r="C8" i="15"/>
  <c r="D8" i="15" s="1"/>
  <c r="D2"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15-DB0009LA</author>
  </authors>
  <commentList>
    <comment ref="N7" authorId="0" shapeId="0" xr:uid="{00000000-0006-0000-0000-000001000000}">
      <text>
        <r>
          <rPr>
            <b/>
            <sz val="9"/>
            <color indexed="81"/>
            <rFont val="Tahoma"/>
            <family val="2"/>
          </rPr>
          <t>Valores del plan Indicativo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15-DB0009LA</author>
  </authors>
  <commentList>
    <comment ref="N7" authorId="0" shapeId="0" xr:uid="{00000000-0006-0000-0100-000001000000}">
      <text>
        <r>
          <rPr>
            <b/>
            <sz val="9"/>
            <color indexed="81"/>
            <rFont val="Tahoma"/>
            <family val="2"/>
          </rPr>
          <t>Valores del plan Indicativo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15-DB0009LA</author>
    <author>Jose Perez</author>
    <author>Simon</author>
    <author>USER</author>
    <author>Administrador</author>
  </authors>
  <commentList>
    <comment ref="N7" authorId="0" shapeId="0" xr:uid="{00000000-0006-0000-0200-000001000000}">
      <text>
        <r>
          <rPr>
            <b/>
            <sz val="9"/>
            <color indexed="81"/>
            <rFont val="Tahoma"/>
            <family val="2"/>
          </rPr>
          <t>Valores del plan Indicativo</t>
        </r>
      </text>
    </comment>
    <comment ref="AB14" authorId="1" shapeId="0" xr:uid="{00000000-0006-0000-0200-000002000000}">
      <text>
        <r>
          <rPr>
            <b/>
            <sz val="9"/>
            <color indexed="81"/>
            <rFont val="Tahoma"/>
            <family val="2"/>
          </rPr>
          <t>Jose Perez:</t>
        </r>
        <r>
          <rPr>
            <sz val="9"/>
            <color indexed="81"/>
            <rFont val="Tahoma"/>
            <family val="2"/>
          </rPr>
          <t xml:space="preserve">
Pasivo y Seguridad Social</t>
        </r>
      </text>
    </comment>
    <comment ref="AB16" authorId="1" shapeId="0" xr:uid="{00000000-0006-0000-0200-000003000000}">
      <text>
        <r>
          <rPr>
            <b/>
            <sz val="9"/>
            <color indexed="81"/>
            <rFont val="Tahoma"/>
            <family val="2"/>
          </rPr>
          <t>Jose Perez:</t>
        </r>
        <r>
          <rPr>
            <sz val="9"/>
            <color indexed="81"/>
            <rFont val="Tahoma"/>
            <family val="2"/>
          </rPr>
          <t xml:space="preserve">
Instructores</t>
        </r>
      </text>
    </comment>
    <comment ref="P18" authorId="2" shapeId="0" xr:uid="{00000000-0006-0000-0200-000004000000}">
      <text>
        <r>
          <rPr>
            <b/>
            <sz val="9"/>
            <color indexed="81"/>
            <rFont val="Tahoma"/>
            <family val="2"/>
          </rPr>
          <t>Simon:</t>
        </r>
        <r>
          <rPr>
            <sz val="9"/>
            <color indexed="81"/>
            <rFont val="Tahoma"/>
            <family val="2"/>
          </rPr>
          <t xml:space="preserve">
no habían recursos</t>
        </r>
      </text>
    </comment>
    <comment ref="O37" authorId="3" shapeId="0" xr:uid="{00000000-0006-0000-0200-000005000000}">
      <text>
        <r>
          <rPr>
            <b/>
            <sz val="9"/>
            <color indexed="81"/>
            <rFont val="Tahoma"/>
            <family val="2"/>
          </rPr>
          <t>USER:</t>
        </r>
        <r>
          <rPr>
            <sz val="9"/>
            <color indexed="81"/>
            <rFont val="Tahoma"/>
            <family val="2"/>
          </rPr>
          <t xml:space="preserve">
EN EL POAI APARECE MAS DINERO POR LO QUE ESTA CON GRATUIDAD
</t>
        </r>
      </text>
    </comment>
    <comment ref="AL39" authorId="1" shapeId="0" xr:uid="{00000000-0006-0000-0200-000006000000}">
      <text>
        <r>
          <rPr>
            <b/>
            <sz val="9"/>
            <color indexed="81"/>
            <rFont val="Tahoma"/>
            <family val="2"/>
          </rPr>
          <t>Jose Perez:</t>
        </r>
        <r>
          <rPr>
            <sz val="9"/>
            <color indexed="81"/>
            <rFont val="Tahoma"/>
            <family val="2"/>
          </rPr>
          <t xml:space="preserve">
Servicios Públicos 100.100.000+Personal Vive Digital 52.000.000+Dotación 205.000.000
</t>
        </r>
      </text>
    </comment>
    <comment ref="P41" authorId="4" shapeId="0" xr:uid="{00000000-0006-0000-0200-000007000000}">
      <text>
        <r>
          <rPr>
            <b/>
            <sz val="9"/>
            <color indexed="81"/>
            <rFont val="Tahoma"/>
            <family val="2"/>
          </rPr>
          <t>Administrador:</t>
        </r>
        <r>
          <rPr>
            <sz val="9"/>
            <color indexed="81"/>
            <rFont val="Tahoma"/>
            <family val="2"/>
          </rPr>
          <t xml:space="preserve">
mdificar dr. Pepe
</t>
        </r>
      </text>
    </comment>
    <comment ref="P60" authorId="4" shapeId="0" xr:uid="{00000000-0006-0000-0200-000008000000}">
      <text>
        <r>
          <rPr>
            <b/>
            <sz val="9"/>
            <color indexed="81"/>
            <rFont val="Tahoma"/>
            <family val="2"/>
          </rPr>
          <t>Administrador:</t>
        </r>
        <r>
          <rPr>
            <sz val="9"/>
            <color indexed="81"/>
            <rFont val="Tahoma"/>
            <family val="2"/>
          </rPr>
          <t xml:space="preserve">
ojo cambiar on el dr pepe
</t>
        </r>
      </text>
    </comment>
    <comment ref="P64" authorId="4" shapeId="0" xr:uid="{00000000-0006-0000-0200-000009000000}">
      <text>
        <r>
          <rPr>
            <b/>
            <sz val="9"/>
            <color indexed="81"/>
            <rFont val="Tahoma"/>
            <family val="2"/>
          </rPr>
          <t>Administrador:</t>
        </r>
        <r>
          <rPr>
            <sz val="9"/>
            <color indexed="81"/>
            <rFont val="Tahoma"/>
            <family val="2"/>
          </rPr>
          <t xml:space="preserve">
revisar dr pepoe
</t>
        </r>
      </text>
    </comment>
    <comment ref="P65" authorId="4" shapeId="0" xr:uid="{00000000-0006-0000-0200-00000A000000}">
      <text>
        <r>
          <rPr>
            <b/>
            <sz val="9"/>
            <color indexed="81"/>
            <rFont val="Tahoma"/>
            <family val="2"/>
          </rPr>
          <t>Administrador:</t>
        </r>
        <r>
          <rPr>
            <sz val="9"/>
            <color indexed="81"/>
            <rFont val="Tahoma"/>
            <family val="2"/>
          </rPr>
          <t xml:space="preserve">
dr pepe revisar porque es meta de mantenimiento y es pquetess nutricionales hogar dia
</t>
        </r>
      </text>
    </comment>
    <comment ref="P72" authorId="4" shapeId="0" xr:uid="{00000000-0006-0000-0200-00000B000000}">
      <text>
        <r>
          <rPr>
            <b/>
            <sz val="9"/>
            <color indexed="81"/>
            <rFont val="Tahoma"/>
            <family val="2"/>
          </rPr>
          <t>Administrador:</t>
        </r>
        <r>
          <rPr>
            <sz val="9"/>
            <color indexed="81"/>
            <rFont val="Tahoma"/>
            <family val="2"/>
          </rPr>
          <t xml:space="preserve">
revisar competencias es de gobierno
</t>
        </r>
      </text>
    </comment>
    <comment ref="P74" authorId="4" shapeId="0" xr:uid="{00000000-0006-0000-0200-00000C000000}">
      <text>
        <r>
          <rPr>
            <b/>
            <sz val="9"/>
            <color indexed="81"/>
            <rFont val="Tahoma"/>
            <family val="2"/>
          </rPr>
          <t>Administrador:</t>
        </r>
        <r>
          <rPr>
            <sz val="9"/>
            <color indexed="81"/>
            <rFont val="Tahoma"/>
            <family val="2"/>
          </rPr>
          <t xml:space="preserve">
dr tengo dinero debo programar</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15-DB0009LA</author>
    <author>Jose Perez</author>
  </authors>
  <commentList>
    <comment ref="N7" authorId="0" shapeId="0" xr:uid="{00000000-0006-0000-0300-000001000000}">
      <text>
        <r>
          <rPr>
            <b/>
            <sz val="9"/>
            <color indexed="81"/>
            <rFont val="Tahoma"/>
            <family val="2"/>
          </rPr>
          <t>Valores del plan Indicativo</t>
        </r>
      </text>
    </comment>
    <comment ref="BH65" authorId="1" shapeId="0" xr:uid="{00000000-0006-0000-0300-000002000000}">
      <text>
        <r>
          <rPr>
            <b/>
            <sz val="9"/>
            <color indexed="81"/>
            <rFont val="Tahoma"/>
            <family val="2"/>
          </rPr>
          <t>Jose Perez:</t>
        </r>
        <r>
          <rPr>
            <sz val="9"/>
            <color indexed="81"/>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15-DB0009LA</author>
    <author>tc={19E071C8-1D6F-47DB-AC1C-D6891F219B27}</author>
  </authors>
  <commentList>
    <comment ref="N7" authorId="0" shapeId="0" xr:uid="{00000000-0006-0000-0400-000001000000}">
      <text>
        <r>
          <rPr>
            <b/>
            <sz val="9"/>
            <color indexed="81"/>
            <rFont val="Tahoma"/>
            <family val="2"/>
          </rPr>
          <t>Valores del plan Indicativo</t>
        </r>
      </text>
    </comment>
    <comment ref="N37" authorId="1" shapeId="0" xr:uid="{00000000-0006-0000-0400-00000200000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Doctor en el documento plan indicativo no encontre proyectada esta meta, adicionalmente las que aparecn en cero (0) es porque no estaban contenpladas tampoco...</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15-DB0009LA</author>
    <author>Jose Perez</author>
  </authors>
  <commentList>
    <comment ref="N7" authorId="0" shapeId="0" xr:uid="{00000000-0006-0000-0500-000001000000}">
      <text>
        <r>
          <rPr>
            <b/>
            <sz val="9"/>
            <color indexed="81"/>
            <rFont val="Tahoma"/>
            <family val="2"/>
          </rPr>
          <t>Valores del plan Indicativo</t>
        </r>
      </text>
    </comment>
    <comment ref="AP55" authorId="1" shapeId="0" xr:uid="{00000000-0006-0000-0500-000002000000}">
      <text>
        <r>
          <rPr>
            <b/>
            <sz val="9"/>
            <color indexed="81"/>
            <rFont val="Tahoma"/>
            <family val="2"/>
          </rPr>
          <t>Jose Perez:</t>
        </r>
        <r>
          <rPr>
            <sz val="9"/>
            <color indexed="81"/>
            <rFont val="Tahoma"/>
            <family val="2"/>
          </rPr>
          <t xml:space="preserve">
Fortalecimiento Comisaría y Funcionamiento Comisaría e Inspección
</t>
        </r>
      </text>
    </comment>
  </commentList>
</comments>
</file>

<file path=xl/sharedStrings.xml><?xml version="1.0" encoding="utf-8"?>
<sst xmlns="http://schemas.openxmlformats.org/spreadsheetml/2006/main" count="4018" uniqueCount="1156">
  <si>
    <t>SECRETARIA RESPONSABLE</t>
  </si>
  <si>
    <t>PROGRAMA</t>
  </si>
  <si>
    <t xml:space="preserve">META DE PRODUCTO
     </t>
  </si>
  <si>
    <t xml:space="preserve">NOMBRE DEL PROYECTO DE INVERSION
</t>
  </si>
  <si>
    <t xml:space="preserve">ACTIVIDADES
</t>
  </si>
  <si>
    <t xml:space="preserve">PROGRAMACION  EJECUCIÓN
    </t>
  </si>
  <si>
    <t xml:space="preserve">FUENTES DE FINANCIACION
</t>
  </si>
  <si>
    <t xml:space="preserve">OBSERVACIONES
   </t>
  </si>
  <si>
    <t xml:space="preserve">RESPONSABLE
       </t>
  </si>
  <si>
    <t xml:space="preserve">NOMBRE DE LA META
  </t>
  </si>
  <si>
    <t xml:space="preserve">INDICADOR
 </t>
  </si>
  <si>
    <t xml:space="preserve">UN
</t>
  </si>
  <si>
    <t xml:space="preserve">CANT. CUATRENIO
</t>
  </si>
  <si>
    <t xml:space="preserve"> I TRIMESTRE
</t>
  </si>
  <si>
    <t xml:space="preserve">2 TRIMESTRE
</t>
  </si>
  <si>
    <t xml:space="preserve">3 TRIMESTRE
</t>
  </si>
  <si>
    <t xml:space="preserve">4 TRIMESTRE
</t>
  </si>
  <si>
    <t xml:space="preserve">SGP Alimentacion Escolar 
</t>
  </si>
  <si>
    <t xml:space="preserve">SGP APSB 
</t>
  </si>
  <si>
    <t xml:space="preserve">SGP Cultura 
</t>
  </si>
  <si>
    <t xml:space="preserve">SGP Deporte </t>
  </si>
  <si>
    <t xml:space="preserve">SGP Educacion </t>
  </si>
  <si>
    <t xml:space="preserve">SGP Libre Inversion 
</t>
  </si>
  <si>
    <t xml:space="preserve"> SGP Salud 
</t>
  </si>
  <si>
    <t xml:space="preserve"> Regalías 
</t>
  </si>
  <si>
    <t xml:space="preserve">Cofinanciación Departamento
</t>
  </si>
  <si>
    <t xml:space="preserve">Cofinanciación Nacion
</t>
  </si>
  <si>
    <t xml:space="preserve">Credito
</t>
  </si>
  <si>
    <t xml:space="preserve">Otras fuentes de financiación
</t>
  </si>
  <si>
    <t xml:space="preserve">SIN FINANCIAR
</t>
  </si>
  <si>
    <t>E</t>
  </si>
  <si>
    <t>P</t>
  </si>
  <si>
    <t>Numero</t>
  </si>
  <si>
    <t>Porcentaje</t>
  </si>
  <si>
    <t>Número de acciones implementadas</t>
  </si>
  <si>
    <t xml:space="preserve">CODIGO BPIM
</t>
  </si>
  <si>
    <t>TOTAL VIGENCIA 2021</t>
  </si>
  <si>
    <t>TOTAL RECURSOS VIGENCIA 2021</t>
  </si>
  <si>
    <t>LÍNEA ESTRATEGICA</t>
  </si>
  <si>
    <t>Ingresos Corrientes de Libre Destinación</t>
  </si>
  <si>
    <t>ALCALDÍA MUNICIPAL DE PAZ DE ARIPORO</t>
  </si>
  <si>
    <t>MODELO ESTANDAR DE CONTROL INTERNO</t>
  </si>
  <si>
    <t>PLANEACIÓN DEL DESARROLLO</t>
  </si>
  <si>
    <t>PROCEDIMIENTO</t>
  </si>
  <si>
    <t>R-PD-02</t>
  </si>
  <si>
    <t>Versión 2</t>
  </si>
  <si>
    <t>FORMULACIÓN PLAN DE ACCIÓN - PLAN DE DESARROLLO MPAL   "POR AMOR A NUESTRA TIERRA"</t>
  </si>
  <si>
    <t>Pág. 1 de 1</t>
  </si>
  <si>
    <t>Vigencia</t>
  </si>
  <si>
    <t xml:space="preserve">SGP Libre Destinación
</t>
  </si>
  <si>
    <t>SECTOR</t>
  </si>
  <si>
    <t>SUBPROGRAMA</t>
  </si>
  <si>
    <t>DESCRIPCIÓN INDICADOR DE BIENESTAR</t>
  </si>
  <si>
    <t>1. LÍNEA ESTRATÉGICA DESARROLLO ECONÓMICO PARA EL CAMBIO</t>
  </si>
  <si>
    <t>2. LÍNEA ESTRATÉGICA CAMBIO CON EQUIDAD</t>
  </si>
  <si>
    <t>3. LÍNEA ESTRATÉGICA GESTIÓN Y PARTICIPACIÓN PARA EL CAMBIO</t>
  </si>
  <si>
    <t>4. LÍNEA ESTRATÉGICA PAZ DE ARIPORO SOSTENIBLE E INNOVADOR</t>
  </si>
  <si>
    <t>Ingresos Corrientes de Destinación Específica</t>
  </si>
  <si>
    <t>Aquí pueden digitar el nombre de la fuente de los ICDE por ejemplo</t>
  </si>
  <si>
    <t>Marco Julio Fernandez</t>
  </si>
  <si>
    <t>SECRETARÍA DE AGRICULTURA, GANADERÍA Y MEDIO AMBIENTE</t>
  </si>
  <si>
    <t>Agricultura y Desarrollo Rural</t>
  </si>
  <si>
    <t>Inclusión productiva de pequeños productores rurales</t>
  </si>
  <si>
    <t>Productividad agropecuaria para el desarrollo económico competitivocompetitivo</t>
  </si>
  <si>
    <t>Incremento de cultivos tecnificados mediante la adopción de tecnología en el municipio</t>
  </si>
  <si>
    <t>Servicio de apoyo para el fomento de la asociatividad</t>
  </si>
  <si>
    <t>Asociaciones apoyadas</t>
  </si>
  <si>
    <t>Número</t>
  </si>
  <si>
    <t>Formulación del Plan agropecuario Municipal</t>
  </si>
  <si>
    <t>Planes de Desarrollo Agropecuario y Rural elaborados</t>
  </si>
  <si>
    <t>Carta del paisaje agropecuaro, instrumento de concertacion voluntaria entre los actores territoriales, orientando a promover la gestión sostenible del paisaje agropecuario</t>
  </si>
  <si>
    <t>Una carta del paisaje agropecuario cuyo cointenido principal es identificación de necesidades, establecimientos de objetivos y acuerdos de gestión.</t>
  </si>
  <si>
    <t>Adquicision banco de maquinaria y equipos</t>
  </si>
  <si>
    <t xml:space="preserve">Bancos de maquinaria y equipos adquiridos </t>
  </si>
  <si>
    <t>Gestión en la consecución de apoyo financiero para el acceso a activos productivos y de comercialización.</t>
  </si>
  <si>
    <t>Productores apoyados con activos productivos y de comercialización</t>
  </si>
  <si>
    <t>Mejoramientos de praderas.</t>
  </si>
  <si>
    <t>Hectáreas mejoradas</t>
  </si>
  <si>
    <t>Servicio de apoyo en la implementación de unidades productivas para el autoconsumo de los hogares en situación de vulnerabilidad social</t>
  </si>
  <si>
    <t>Unidades productivas de autoconsumo implementadas</t>
  </si>
  <si>
    <t>Gestión y  apoyo financiero para proyectos productivos de autoconsumo en las comunidades indígenas del municipio</t>
  </si>
  <si>
    <t xml:space="preserve">Proyectos productivos concertados e implementados </t>
  </si>
  <si>
    <t>Servicio de apoyo financiero para proyectos productivos</t>
  </si>
  <si>
    <t>Mujeres beneficiadas</t>
  </si>
  <si>
    <t>Jóvenes beneficiados</t>
  </si>
  <si>
    <t>Apoyar la realización de eventos para la promoción de mercados campesinos</t>
  </si>
  <si>
    <t xml:space="preserve">Eventos realizados </t>
  </si>
  <si>
    <t>Institucionalizar el dia del campesino y/o productor agropecuario</t>
  </si>
  <si>
    <t>Dia delcampesino y/o productor agropecuario institucionalizado mediante acuerdo municipal</t>
  </si>
  <si>
    <t>Ordenamiento social y uso productivo del territorio rural</t>
  </si>
  <si>
    <t>Tierras legalmente para todos los Pazdeariporeños</t>
  </si>
  <si>
    <t>Gestión para Incrementar el número de predios rurales con títulos</t>
  </si>
  <si>
    <t>Servicio de apoyo financiero para la formalización de la propiedad</t>
  </si>
  <si>
    <t>Predios formalizados o regularizados para el desarrollo rural</t>
  </si>
  <si>
    <t>Mujeres rurales beneficiadas con procesos de formalización de tierras</t>
  </si>
  <si>
    <t>Cartografía de zonificación y evaluación de tierras</t>
  </si>
  <si>
    <t>Documentos de análisis de zonificación elaborados</t>
  </si>
  <si>
    <t>Sanidad agropecuaria e inocuidad agroalimentaria</t>
  </si>
  <si>
    <t>Sanidad, productividad y competitividad</t>
  </si>
  <si>
    <t>Servicio de prevención y control de enfermedades</t>
  </si>
  <si>
    <t>Predios intervenidos</t>
  </si>
  <si>
    <t>Ciencia, tecnología e innovación agropecuaria</t>
  </si>
  <si>
    <t>Paz de Ariporo tecnológico en los procesos agropecuarios</t>
  </si>
  <si>
    <t>Aumentar la producción de productos bajo la adopción de tecnología</t>
  </si>
  <si>
    <t>Servicio de divulgación de transferencia de tecnología</t>
  </si>
  <si>
    <t>Productores beneficiados con transferencia de tecnología</t>
  </si>
  <si>
    <t>Servicio de extensión agropecuaria</t>
  </si>
  <si>
    <t>Productores atendidos con servicio de extensión agropecuaria</t>
  </si>
  <si>
    <t>Infraestructura productiva y comercialización</t>
  </si>
  <si>
    <t>Paz de Ariporo Productivo y Competitivo.</t>
  </si>
  <si>
    <t>Aumentar la productividad y comercialización de productos agropecuarios</t>
  </si>
  <si>
    <t>Gestión para estudios y diseños del complejo agroindustriial del norte de Casanare</t>
  </si>
  <si>
    <t xml:space="preserve">Estudios y diseños realizados </t>
  </si>
  <si>
    <t>Estudios, diseños y construcción de distritos de riego para favorecer la producción continua de productos</t>
  </si>
  <si>
    <t>Estudios, diseños y construcción de distritos de riego implementados</t>
  </si>
  <si>
    <t>SECRETARÍA DE INFRAESTRUCTURA Y OBRAS PÚBLICAS</t>
  </si>
  <si>
    <t>Gestión para la construcción de la planta de beneficio animal PBA del norte de Casanare</t>
  </si>
  <si>
    <t>Plantas de beneficio animal construidas</t>
  </si>
  <si>
    <t>Comercio, Industria y Turismo</t>
  </si>
  <si>
    <t>Turismo Sostenible Por Amor A Nuestra Tierra</t>
  </si>
  <si>
    <t>Planificación e Institucionalidad turística</t>
  </si>
  <si>
    <t>Incrementar El Número De Personas Que Se Alojan En El Municipio</t>
  </si>
  <si>
    <t>Formular y adoptar por acuerdo el Plan de Desarrollo Turístico del Municipio con enfoque Regional2020- 2032</t>
  </si>
  <si>
    <t xml:space="preserve">Un Plan de Desarrollo Turístico Formulado y Adoptado </t>
  </si>
  <si>
    <t xml:space="preserve">Numero </t>
  </si>
  <si>
    <t>SECRETARÍA GENERAL Y DE GOBIERNO</t>
  </si>
  <si>
    <t>Creación de una entidad municipal que integre los sectores cultura, turismo y deporte en la  administración</t>
  </si>
  <si>
    <t xml:space="preserve">Entidad creada y en operación </t>
  </si>
  <si>
    <t>Diseño de dos productos turísticos</t>
  </si>
  <si>
    <t>Productos turísticos diseñados y Operando</t>
  </si>
  <si>
    <t>Infraestructura turística</t>
  </si>
  <si>
    <t>Construcción de mirador y/o monumento de la virgen de Manare</t>
  </si>
  <si>
    <t>Mirador Turístico Construido</t>
  </si>
  <si>
    <t xml:space="preserve">Número </t>
  </si>
  <si>
    <t>Fortalecimiento al programa de señalización turística del municipio</t>
  </si>
  <si>
    <t>Señalización Realizada (Numero de señales instaladas)</t>
  </si>
  <si>
    <t>Gestion  estudios y diseños para la adecuación y protección de las reservas leche miel, vainillal y la pereza</t>
  </si>
  <si>
    <t>Estudios y diseños elaborados.</t>
  </si>
  <si>
    <t>Capacitación y Formación Para el Turismo</t>
  </si>
  <si>
    <t>Brindar Capacitación y formación a los empresarios del sector turismo en herramientas que fortalezcan su competitividad, calidad y sostenibilidad</t>
  </si>
  <si>
    <t>Cursos Ofrecidos</t>
  </si>
  <si>
    <t>Fortalecimiento al Programa Colegios Amigos del Turismo en el Municipio</t>
  </si>
  <si>
    <t>Colegios Incluidos En El Programa</t>
  </si>
  <si>
    <t xml:space="preserve">Promoción turística </t>
  </si>
  <si>
    <t>Desarrollar Campañas Estratégicas de Promoción de Destino para el posicionamiento turístico del Municipio</t>
  </si>
  <si>
    <t xml:space="preserve">Número de Campañas Realizadas </t>
  </si>
  <si>
    <t>Unidad</t>
  </si>
  <si>
    <t>Estructuración estratégica y realización de 2 Viajes de Familiarización (FamTrip)para dar a conocer al Municipio y generar alianzas de comercialización de Destino</t>
  </si>
  <si>
    <t xml:space="preserve">Número de Viajes de Familiarización Realizados </t>
  </si>
  <si>
    <t>Desarrollo Empresarial Por Amor a Nuestra Tierra</t>
  </si>
  <si>
    <t>Fortalecimiento y Asistencia Técnica Empres</t>
  </si>
  <si>
    <t>IPuntaje en el Factor de Sofisticación e Innovación del Índice de Competitividad Departamental</t>
  </si>
  <si>
    <t>Generar una alianza estratégica para promover a través de un programa de fortalecimiento empresarial 40 emprendimientos en el municipio.</t>
  </si>
  <si>
    <t>Emprendimientos fortalecidos</t>
  </si>
  <si>
    <t>Generar una alianza estratégica para promover a través de un programa el fortalecimiento empresarial a 40 empresas en etapa de aceleración del municipio</t>
  </si>
  <si>
    <t>Empresas en etapa de Aceleración fortalecidas</t>
  </si>
  <si>
    <t>Generar una alianza estratégica para promover a través de un programa el fortalecimiento empresarial a 40 unidades productivas con la transferencia y/o implementación de metodologías de aumento de la productividad</t>
  </si>
  <si>
    <t>Unidades productivas con la transferencia y/o implementación de metodologías de aumento de la productividad</t>
  </si>
  <si>
    <t>Generar una alianza estratégica para promover a través de un programa el fortalecimiento empresarial a 40 Mipymes del municipio</t>
  </si>
  <si>
    <t>Fortalecimiento empresarial a Mipymes del municipio</t>
  </si>
  <si>
    <t>Generar una alianza estratégica para promover a través de un programa el fortalecimiento y la asistencia técnica del sector artesanal del municipio</t>
  </si>
  <si>
    <t>Talleres certificados para el desarrollo de productos y gestión de unidades productivas brindados</t>
  </si>
  <si>
    <t xml:space="preserve">Elaboración de una estrategia de fortalecimiento del Sector comercio para la organización, regulación y fomento del comercio local </t>
  </si>
  <si>
    <t>Estrategia implementada</t>
  </si>
  <si>
    <t>Desarrollar programas de capacitación con el Sena para vendedores informales  (ley 1988 de 2019)</t>
  </si>
  <si>
    <t xml:space="preserve">Personas capacitadas </t>
  </si>
  <si>
    <t>fomentar proyectos productivos para vendedores informales  (ley 1988 de 2019)</t>
  </si>
  <si>
    <t xml:space="preserve">Unidades productivas </t>
  </si>
  <si>
    <t>Generar una alianza estratégica para promover a través de un programa el apoyo financiero de 40 proyectos empresariales, para mejoramiento de producto y sofisticación de la oferta</t>
  </si>
  <si>
    <t>Proyectos empresariales, para mejoramiento de producto y sofisticación de la oferta</t>
  </si>
  <si>
    <t>SECRETARÍA DE GESTIÓN Y BIENESTAR SOCIAL</t>
  </si>
  <si>
    <t>Cultura</t>
  </si>
  <si>
    <t xml:space="preserve">Educación y emprendimiento cultural </t>
  </si>
  <si>
    <t xml:space="preserve">Emprendamos con creatividad, emprendamos Innovando </t>
  </si>
  <si>
    <t xml:space="preserve">Acceso de la población colombiana a espacios culturales </t>
  </si>
  <si>
    <t>Diseñar procesos de acompañamiento estratégico a proyectos de emprendimiento y gestión artística y cultural.</t>
  </si>
  <si>
    <t>Proceso de acompañamiento creado e implementado</t>
  </si>
  <si>
    <t>Crear convocatorias anuales que otorguen estímulos para los agentes, creadores e innovadores culturales.</t>
  </si>
  <si>
    <t>Agentes, creadores e innovadores cultuales apoyados en el cuatrienio</t>
  </si>
  <si>
    <t>Empresas culturales creadas</t>
  </si>
  <si>
    <t>Promover eventos intersectoriales (Cultura, Patrimonio y Turismo) que activen la economía cultural del municipio.</t>
  </si>
  <si>
    <t>Eventos intersectoriales  apoyados.</t>
  </si>
  <si>
    <t xml:space="preserve">Creciendo y Creando </t>
  </si>
  <si>
    <t>Vincular niñas, niños y jóvenes de todo el municipio en procesos de formación artística.</t>
  </si>
  <si>
    <t>Niñas, niños y adolescentes beneficiados</t>
  </si>
  <si>
    <t>Articulación con colegios cuyos estudiantes de 9no a 11avo grado puedan prestar sus servicios sociales en actividades culturales y patrimoniales.</t>
  </si>
  <si>
    <t>Instituciones educativas articuladas con servicios sociales de vigías del patrimonio</t>
  </si>
  <si>
    <t>Crear concurso de libro álbum ilustrado que promueva la lectura, la creación literaria y la ilustración en las niñas, niños y jóvenes.</t>
  </si>
  <si>
    <t>Concursos realizados en el cuatrienio</t>
  </si>
  <si>
    <t>Protección y salvaguardia de nuestro legado</t>
  </si>
  <si>
    <t>¡Llegó el momento de conocernos!</t>
  </si>
  <si>
    <t>Bienes y manifestaciones del patrimonio cultural reconocidos y protegidos - Bienes y manifestaciones del patrimonio cultural incluidas por la UNESCO</t>
  </si>
  <si>
    <t>Creación del Archivo Artístico, Patrimonial y Cultural del Municipio.</t>
  </si>
  <si>
    <t>Proyectos de infraestructura cultural asistidos técnicamente</t>
  </si>
  <si>
    <t>Realizar laboratorios de participación ciudadana para la recolección de información cultural.</t>
  </si>
  <si>
    <t>Laboratorios de participación ciudadana en el cuatrienio</t>
  </si>
  <si>
    <t>Gestion para el reconocimiento del festival internacional de la llanura como patrimonio cultural de la nación.</t>
  </si>
  <si>
    <t xml:space="preserve">Festival internacional  de la llanura reconocido </t>
  </si>
  <si>
    <t>Nuestra Memoria en movimiento</t>
  </si>
  <si>
    <t>Formular y adoptar el plan de desarrollo cultural y patrimonial del municipio de Paz de Ariporo</t>
  </si>
  <si>
    <t>Plan formulado</t>
  </si>
  <si>
    <t>Crear Consejo de Cultura y Patrimonio</t>
  </si>
  <si>
    <t>Consejo de cultura y patrimonio creado</t>
  </si>
  <si>
    <t>Asistencia técnica en el manejo y gestión del patrimonio arqueológico, antropológico e histórico para la creación del  inventario patrimonial</t>
  </si>
  <si>
    <t>Inventario patrimonial creado</t>
  </si>
  <si>
    <t>Diseñar y realizar un trazado de los puntos de interés patrimonial del municipio.</t>
  </si>
  <si>
    <t>Documento de preservación de los parques y áreas arqueológicas patrimoniales de interés patrimonial del municipio</t>
  </si>
  <si>
    <t>Apoyar e incentivar las iniciativas de investigación, publicación y eventos de creación histórica y patrimonial del municipio.</t>
  </si>
  <si>
    <t>Documentos Investigación</t>
  </si>
  <si>
    <t>¡Somos Llaneros!</t>
  </si>
  <si>
    <t>Realizar festivales tradicionales del municipio.</t>
  </si>
  <si>
    <t>Festivales realizados</t>
  </si>
  <si>
    <t>Crear convocatorias y estímulos a los emprendedores tradicionales del municipio.</t>
  </si>
  <si>
    <t>Emprendedores beneficiados con apoyo financiero a la actividad artesanal</t>
  </si>
  <si>
    <t>Apoyo Ferias y Fiestas patronales en honor a Nuestra Señora de Manare.</t>
  </si>
  <si>
    <t>Ferias y Fiestas patronales en honor a Nuestra Señora de Manare realizadas</t>
  </si>
  <si>
    <t>Crear concurso de música llanera, danza folclórica, voz recia y cantos de vaquería masculina y femenina en el municipio.</t>
  </si>
  <si>
    <t>Concursos del sector artístico y cultural apoyados</t>
  </si>
  <si>
    <t>OFICINA ASESORA DE PLANEACIÓN</t>
  </si>
  <si>
    <t>¡Construyamos Cultura!</t>
  </si>
  <si>
    <t>Gestionar los recursos para construir el centro multicultural.</t>
  </si>
  <si>
    <t>Estudios y diseños de infraestructura cultural</t>
  </si>
  <si>
    <t>Gestionar los recursos para la construcción del Museo de las Artes, Historia, Tradiciones y Patrimonio de Paz de Ariporo.</t>
  </si>
  <si>
    <t>Mantenimiento y dotación de la biblioteca.</t>
  </si>
  <si>
    <t>Bibliotecas adecuadas</t>
  </si>
  <si>
    <t>Adecuación, mantenimiento y dotación casa de la cultura de Paz de Ariporo</t>
  </si>
  <si>
    <t>Casa de la cultura adecuada.</t>
  </si>
  <si>
    <t>Construcción en el centro administrativo municipal del busto en homenaje a Juan Nepomuceno Moreno</t>
  </si>
  <si>
    <t>Busto construido</t>
  </si>
  <si>
    <t>Gestion para la reconstrucción y redemolacion de las ruinas de moreno viejo como patrimonio, histórico, cultural y turístico del municipio.</t>
  </si>
  <si>
    <t>Infraestructura reconstruida y remodelada</t>
  </si>
  <si>
    <t>Educación</t>
  </si>
  <si>
    <t>Paz de Ariporo Mejor Educada  con Calidad y Cobertura Para el Cambio</t>
  </si>
  <si>
    <t>Cobertura para  Permanencia y el Acceso al Sistema Educativo</t>
  </si>
  <si>
    <t xml:space="preserve">Sostener  la cobertura bruta en todos los ciclos educativos </t>
  </si>
  <si>
    <t>Construcción, adecuación y mantenimiento de la infraestructura educativa</t>
  </si>
  <si>
    <t>Instituciones Educativas intervenidas</t>
  </si>
  <si>
    <t xml:space="preserve">Gestionar la Terminación y puesta en funcionamiento del Mega colegio sede “Sagrado Corazón” en el área urbana del municipio  </t>
  </si>
  <si>
    <t>Obra terminada</t>
  </si>
  <si>
    <t xml:space="preserve">SECRETARÍA DE GESTIÓN Y BIENESTAR SOCIAL </t>
  </si>
  <si>
    <t>Gestion, articulacion y complementariedad con el departamento para garantizar la cobertura hasta el 100% de los recursos de asignaciones especiales del sistema general de participaciones en asistencia alimentaria en el marco del PAE  a estudiantes de instituciones educativas oficiales en las diferentes modalidades, incluida modalidad internados y resguardo indígena de caño mochuelo  jurisdiccion de Paz de Ariporo</t>
  </si>
  <si>
    <t>Recursos ejecutados</t>
  </si>
  <si>
    <t>Garantizar el acceso de población con discapacidad al sistema educativo con modelos inclusivos</t>
  </si>
  <si>
    <t>Estudiantes con discapacidad</t>
  </si>
  <si>
    <t xml:space="preserve">Generar estrategia  para el fortalecimiento  de la Etno-educación </t>
  </si>
  <si>
    <t>Estrategia desarrollada</t>
  </si>
  <si>
    <t xml:space="preserve">Disminuir la tasa de analfabetismo en población de 15 y más años en un punto porcentual  </t>
  </si>
  <si>
    <t xml:space="preserve">Implementar alfabetización y modelos educativos flexibles </t>
  </si>
  <si>
    <t>Estudiantes beneficiados</t>
  </si>
  <si>
    <t>Calidad educativa para el cambio</t>
  </si>
  <si>
    <t>Garantizar la atención de niños y niñas en preescolar con educación inicial en el marco de la atención integral a la primera infancia</t>
  </si>
  <si>
    <t xml:space="preserve">Niños y niñas de pre escolar con educación inicial </t>
  </si>
  <si>
    <t>Fortalecimiento de los PEI de las instituciones educativas</t>
  </si>
  <si>
    <t>Fortalecimiento de los PEI de las Instituciones educativas del área urbana y rural</t>
  </si>
  <si>
    <t>Instituciones educativas con PEI Fortalecidos</t>
  </si>
  <si>
    <t xml:space="preserve">Aumentar el % de instituciones clasificadas en la categoría de desempeño A de las pruebas Saber 11 </t>
  </si>
  <si>
    <t>Apoyar el proceso de cualificación docente de la Secretaria de  Educación Departamental</t>
  </si>
  <si>
    <t>Proceso de cualificación docente apoyado</t>
  </si>
  <si>
    <t xml:space="preserve">
Disminuir la tasa de deserción escolar por debajo del 2,87%
</t>
  </si>
  <si>
    <t xml:space="preserve">Dotar de material pedagógico y audiovisuales y TIC s a las instituciones educativas del área urbana y rural </t>
  </si>
  <si>
    <t>Instituciones dotadas</t>
  </si>
  <si>
    <t xml:space="preserve">Ampliar y mejorar la cobertura al servicio  de  internet en las instituciones educativas  </t>
  </si>
  <si>
    <t>Instituciones con cobertura de internet</t>
  </si>
  <si>
    <t>Disminuir el  número de estudiantes por computador</t>
  </si>
  <si>
    <t xml:space="preserve">Estudiantes por computador </t>
  </si>
  <si>
    <t>SECRETARÍA DE SALUD MUNICIPAL</t>
  </si>
  <si>
    <t>Salud y Protección Social</t>
  </si>
  <si>
    <t>Paz de Ariporo Saludable, construyendo el cambio en salud, Por Amor a Nuestra Tierra”</t>
  </si>
  <si>
    <t>Aseguramiento</t>
  </si>
  <si>
    <t>Garantizar la cobertura universal del sistema de salud en el municipio de Paz de Ariporo</t>
  </si>
  <si>
    <t>Garantizar el aseguramiento al 100% de la población de Paz de Ariporo al régimen subsidiado en salud</t>
  </si>
  <si>
    <t>Porcentaje de población de niveles 1 y 2 del Sisbén afiliada a una EPS del régimen Subsidiado</t>
  </si>
  <si>
    <t>Porcentaje de población afiliada SGSSS</t>
  </si>
  <si>
    <t>Asegurar el acceso efectivo a los servicios de salud continuos y oportunos al 100% de la población afiliada al sistema de Seguridad social en salud</t>
  </si>
  <si>
    <t>Porcentaje de población Pacientes atendidos con tecnologías en salud financiados con cargo a los recursos de la UPC del Régimen Subsidiado</t>
  </si>
  <si>
    <t>Porcentaje de población que accede efectivamente a los servicios de salud</t>
  </si>
  <si>
    <t>Gestion para estudios y diseños y construcción del hospital local de Paz de Ariporo, con servicios de segundo nivel.</t>
  </si>
  <si>
    <t>Hospital construido</t>
  </si>
  <si>
    <t>Salud Pública</t>
  </si>
  <si>
    <t xml:space="preserve">Mantener en Cero la Tasa de Mortalidad por EDA en &lt; 5 años </t>
  </si>
  <si>
    <t>Lograr cobertura del 85% de niños y niñas menores de 5 años con estrategia de “AIEPI" Atención Integral de las enfermedades prevalentes de la infancia. (Salud ambiental)</t>
  </si>
  <si>
    <t>Porcentaje de niños menores de 5 años atendidas con campañas de gestión del riesgo para abordar situaciones de salud relacionadas con condiciones ambientales</t>
  </si>
  <si>
    <t>Porcentaje de niños menores de 5 años que reciben atención AIEPI</t>
  </si>
  <si>
    <t xml:space="preserve">Disminuir la tasa de mortalidad atribuida a la Movilidad Vial por debajo del 35 los casos por 100 mil habitantes </t>
  </si>
  <si>
    <t xml:space="preserve">Implementar estrategias de movilización social que disminuyan la accidentalidad vial. </t>
  </si>
  <si>
    <t>Campañas de gestión del riesgo para abordar situaciones de salud relacionadas con condiciones ambientales implementadas</t>
  </si>
  <si>
    <t>No campañas implementadas</t>
  </si>
  <si>
    <t>Articulación con el sector educativo para la promoción de la actividad física mínimo de 200 minutos semanales en niños, adolescentes y jóvenes en las 9 instituciones educativas públicas del municipio y promoción de estilos de vida saludable en el entorno educativo.</t>
  </si>
  <si>
    <t>No de Instituciones educativas con campañas de prevención de enfermedades cardiovasculares</t>
  </si>
  <si>
    <t>No de  instituciones educativas</t>
  </si>
  <si>
    <t>Realizar 8 estrategias en articulación con las IPS; EPS, Empresas, Secretaria de Desarrollo Social, Juntas de acción comunal; para incentivar la actividad física y promover estilos de vida saludable en los entornos comunitario y laboral. En la población de cursos de vida de juventud, adultez y vejez en el municipio</t>
  </si>
  <si>
    <t>Campañas de prevención de enfermedades cardiovasculares</t>
  </si>
  <si>
    <t>No Estrategias Realizadas</t>
  </si>
  <si>
    <t xml:space="preserve">Porcentaje de casos nuevos de cáncer de cuello uterino identificados por encima del indicador nacional del 40% In Situ
</t>
  </si>
  <si>
    <t>Implementar estrategia de Promoción para la captación temprana del Ca de cérvix con articulación sectorial</t>
  </si>
  <si>
    <t>Campañas de prevención del cáncer realizadas</t>
  </si>
  <si>
    <t xml:space="preserve">Porcentaje de mujeres con cáncer de mama detectado en estadios tempranos (hasta IIA) al momento del diagnóstico por encima del indicador nacional de 55,7%
</t>
  </si>
  <si>
    <t>Implementar estrategia de Promoción para la captación temprana del Ca de mama con articulación sectorial</t>
  </si>
  <si>
    <t>Reducir por debajo de 100 casos la violencia intrafamiliar y de género en el municipio</t>
  </si>
  <si>
    <t>Fortalecer la estrategia municipal de promoción, prevención y atención a las víctimas de violencia intrafamiliar articulada con la Ruta de atención y las instituciones</t>
  </si>
  <si>
    <t>Campañas de gestión del riesgo en temas de trastornos mentales implementadas</t>
  </si>
  <si>
    <t>Disminuir por debajo de 3 la Tasa de mortalidad ajustada por edad por lesiones auto infringidas intencionalmente</t>
  </si>
  <si>
    <t>Estrategia municipal en los entornos educativo y comunitario de promoción, prevención y apoyo en habilidades para la vida, autoestima, proyectos de vida, en niños, adolescentes y jóvenes</t>
  </si>
  <si>
    <t xml:space="preserve">Disminuir a cero, la mortalidad Neonatal </t>
  </si>
  <si>
    <t>Articular con el Departamento la implementación de la Estrategias integradas IAMII-Maternidad Segura en la Red Pública del Municipio</t>
  </si>
  <si>
    <t>IPS con estrategia integrada de IAMII- Maternidad segura</t>
  </si>
  <si>
    <t>IPS pública con estrategia IAMII- Maternidad segura</t>
  </si>
  <si>
    <t>Lograr la Cobertura del 90% de gestantes al CPN en el municipio</t>
  </si>
  <si>
    <t>Porcentaje de gestantes con más de 4 CPN durante la gestación.</t>
  </si>
  <si>
    <t xml:space="preserve">Porcentaje gestantes </t>
  </si>
  <si>
    <t>Fortalecer los servicios de salud amigables para adolescentes y Jóvenes en la Red Pública con articulación en el entorno educativo</t>
  </si>
  <si>
    <t>Servicios de salud amigables para adolescentes y Jóvenes en la Red Pública con articulación en el entorno educativo</t>
  </si>
  <si>
    <t>Servicio amigable fortalecido en la IPS Pública</t>
  </si>
  <si>
    <t>Implementar 1 estrategia anual de Promoción de SSR a la población vulnerable del municipio</t>
  </si>
  <si>
    <t>Campañas de gestión del riesgo en temas de salud sexual y reproductiva implementadas</t>
  </si>
  <si>
    <t>Reducir a menos de 12 casos por 10 mil Habitantes la prevalencia de Dengue y Dengue Grave en el Municipio</t>
  </si>
  <si>
    <t>Implementar una estrategia integral anual de educación en salud y control integral de vectores en los entornos hogar, educativo, comunitario, laboral e institucional del municipio para el control de los vectores transmisores de Arbovirus en el Municipio</t>
  </si>
  <si>
    <t>Estrategia anual realizada</t>
  </si>
  <si>
    <t>Formular e implementar un Plan de acción intersectorial para el control de Arbovirus por el comité de Gestión del Riesgo del Municipio</t>
  </si>
  <si>
    <t>Plan de acción implementado</t>
  </si>
  <si>
    <t>No planes implementados</t>
  </si>
  <si>
    <t>Mantener en cero la tasa de mortalidad por Rabia Humana</t>
  </si>
  <si>
    <t>Establecer estrategia anual de Información y educación en el entorno comunitario y hogar para la tenencia adecuada y saludable de mascotas y animales domésticos.</t>
  </si>
  <si>
    <t xml:space="preserve">Estrategia implementada </t>
  </si>
  <si>
    <t xml:space="preserve">Alcanzar el 90% o más de cobertura en todos los biológicos que hacen parte del esquema nacional PAI, en los niños menores de seis años poro. </t>
  </si>
  <si>
    <t>Fortalecer la vigilancia y monitoreo de coberturas de esquemas de vacunación por biológico y momento de vida en cada curso de vida, de acuerdo a lo establecido en la Ruta de Promoción y Mantenimiento de la Salud</t>
  </si>
  <si>
    <t>Estrategia anual</t>
  </si>
  <si>
    <t>Mantener la Tasa de prevalencia de Tuberculosis en 3 casos por 10 mil Habitantes o menos.</t>
  </si>
  <si>
    <t>Desarrollar anualmente la Estrategia Casanare Libre de Tuberculosis</t>
  </si>
  <si>
    <t>Mantener en Cero la tasa municipal de mortalidad por emergencias y desastres</t>
  </si>
  <si>
    <t>Implementar una estrategia Municipal en el entorno comunitario que permita salvar vidas en situaciones de emergencia con Primer Respondiente</t>
  </si>
  <si>
    <t xml:space="preserve">Implementar EL Plan Estratégico de Gestión Intersectorial de seguridad y salud en el Trabajo </t>
  </si>
  <si>
    <t>Articular con el departamento la identificación y caracterización de la población trabajadores informal en el municipio</t>
  </si>
  <si>
    <t>Identificación y caracterización</t>
  </si>
  <si>
    <t>Documento</t>
  </si>
  <si>
    <t>Disminuir a 3% o menos la prevalencia de Desnutrición Aguda en Menores de 5 Años</t>
  </si>
  <si>
    <t>Formular el Plan de acción de la mesa intersectorial Municipal de Seguridad alimentaria y Nutricional</t>
  </si>
  <si>
    <t>Plan de acción formulado</t>
  </si>
  <si>
    <t>Gestión diferencial de las poblaciones vulnerables: Formular un Plan de acción en salud que integre la agenda de política social municipal con enfoque de género y poblacional.</t>
  </si>
  <si>
    <t>Formular el Plan de Acción del sector salud integrado al Plan Municipal de la mesa intersectorial de Comunidad LGBTI, Comité de discapacidad, comité de Adulto Mayor y Consejo consultivo de Mujer</t>
  </si>
  <si>
    <t xml:space="preserve">Con la concertación intersectorial, con secretaría de salud departamental, EPS y las IPS, se articulan las intervenciones colectivas e individuales de la comunidad indígena, con un modelo de atención incluyente, que permita el efectivo acceso a la totalidad de los servicios de salud. </t>
  </si>
  <si>
    <t>Inclusión Social</t>
  </si>
  <si>
    <t xml:space="preserve">Desarrollo Social Integral </t>
  </si>
  <si>
    <t>Mujeres empoderadas liderando el cambio</t>
  </si>
  <si>
    <t>Aprobación e implementación de la política pública de género y mujer</t>
  </si>
  <si>
    <t>Aprobar e Implementar la política pública de equidad de género para la mujer del municipio de Paz de Ariporo 2019 - 2029</t>
  </si>
  <si>
    <t>Política pública implementada</t>
  </si>
  <si>
    <t>Fortalecimiento del consejo consultivo de mujer y redes de mujeres</t>
  </si>
  <si>
    <t>Consejo consultivo fortalecido</t>
  </si>
  <si>
    <t>Desarrollar una (1) estrategia para la prevención de la violencia de genero</t>
  </si>
  <si>
    <t>Formar y certificar a mujeres en competencias para el empleo y la generación de ingresos</t>
  </si>
  <si>
    <t>Mujeres formadas y certificada</t>
  </si>
  <si>
    <t>Promoción de iniciativas de emprendimientos productivos  con apoyo técnico, formación y capacitación</t>
  </si>
  <si>
    <t>Numero de emprendimientos productivos iniciados</t>
  </si>
  <si>
    <t>Desarrollo de procesos de formación mediante cualificación de liderazgo en participación política</t>
  </si>
  <si>
    <t>Número de mujeres beneficiarias en escuela de formación política y liderazgo</t>
  </si>
  <si>
    <t xml:space="preserve">Creación de espacios de comunicación para la eliminación de la naturalización de la violencia contra las mujeres </t>
  </si>
  <si>
    <t>Espacios de comunicación alternativos funcionando</t>
  </si>
  <si>
    <t>Capacitar a mujeres y organizaciones de mujeres normatividad y rutas de atención frente a la violencia contra las mujeres</t>
  </si>
  <si>
    <t>Mujeres capacitadas como gestoras de la no violencia contra las mujeres</t>
  </si>
  <si>
    <t>Apoyo, gestión y articulación con las I.E para fortalecimiento de programas de educación básica para mujeres extra edad</t>
  </si>
  <si>
    <t>Mujeres incorporadas al sistema educativo</t>
  </si>
  <si>
    <t xml:space="preserve">Creación  de la oficina de la mujer </t>
  </si>
  <si>
    <t>Oficina creada y funcionando</t>
  </si>
  <si>
    <t>Niños, Niñas y Adolescentes  en entornos protectores para el cambio</t>
  </si>
  <si>
    <t>Niños, Niñas y adolescentes con bienestar, seguridad, participando, en cumplimiento de sus derechos</t>
  </si>
  <si>
    <t xml:space="preserve">Mantener la cobertura de menores de 5 años en programas de atención integral </t>
  </si>
  <si>
    <t xml:space="preserve">No de menores de 5 años en programas de atención integral </t>
  </si>
  <si>
    <t>Implementación de la política pública de infancia y adolescencia</t>
  </si>
  <si>
    <t xml:space="preserve">Implementación de la política de infancia y adolescencia </t>
  </si>
  <si>
    <t>Política Pública implementada</t>
  </si>
  <si>
    <t>Vincular a NNA en programas de formación cultural para el aprovechamiento del tiempo libre</t>
  </si>
  <si>
    <t>NNA vinculados en programas de formación cultural</t>
  </si>
  <si>
    <t>Vinculación de NNA a programas de promoción de hábitos de vida saludable para el aprovechamiento del tiempo libre</t>
  </si>
  <si>
    <t>NNA vinculados en programas de formación cultural (Promoción de hábitos de vida saludable)</t>
  </si>
  <si>
    <t>Conformación y operación de la mesa de participación de NNA</t>
  </si>
  <si>
    <t>Mesa de participación de NNA activa</t>
  </si>
  <si>
    <t xml:space="preserve">Articulación de estrategias con el ICBF e implementación de las mismas para la atención integral de NNA </t>
  </si>
  <si>
    <t xml:space="preserve">Estrategias implementadas </t>
  </si>
  <si>
    <t>Apoyar las estrategias nacionales de Promoción social  para las familias que pueden ser potenciales beneficiarios  de Red Unidos - Familias en Acción- SISBEN Victimas con enfoque diferencial para el posconflicto</t>
  </si>
  <si>
    <t>Programas apoyados operando</t>
  </si>
  <si>
    <t xml:space="preserve">Realizar campañas de registro que para que todos los NN de primera infancia cuenten con registro civil </t>
  </si>
  <si>
    <t xml:space="preserve">Campañas realizadas en el cuatrienio </t>
  </si>
  <si>
    <t>Garantizar la atención permanente del del CESPA</t>
  </si>
  <si>
    <t>CESPA Funcionado</t>
  </si>
  <si>
    <t>Garantizar el hogar de paso modalidad familiar para atención de NNA que se encuentren con condición de vulnerabilidad</t>
  </si>
  <si>
    <t>Hogar de paso funcionando</t>
  </si>
  <si>
    <t>Jóvenes Construyendo el Cambio</t>
  </si>
  <si>
    <t>Aprobación e implementación de la política pública de Juventud</t>
  </si>
  <si>
    <t>Aprobación e implementación de la política pública de juventud</t>
  </si>
  <si>
    <t>Política Pública  aprobada e implementada</t>
  </si>
  <si>
    <t>Apoyar los proceso de participación juvenil: Consejos municipales de Juventud, Plataforma de Juventud</t>
  </si>
  <si>
    <t>Proceso de participación apoyado</t>
  </si>
  <si>
    <t xml:space="preserve">Fortalecimiento de las asociaciones juveniles mediante la formación para el liderazgo y participación política </t>
  </si>
  <si>
    <t>Jóvenes del área urbana y rural formados para el liderazgo y la participación política</t>
  </si>
  <si>
    <t>Apoyo de iniciativas juveniles productivas.</t>
  </si>
  <si>
    <t>Iniciativas juveniles con apoyo</t>
  </si>
  <si>
    <t>Promover la Ley del primer empleo  y vincular jóvenes laboralmente</t>
  </si>
  <si>
    <t>Jóvenes vinculados laboralmente por año</t>
  </si>
  <si>
    <t>Implementación de dispositivos comunitarios para mitigar problemáticas de jóvenes relacionada con el consumo de SPA, o vulnerabilidad al consumo.</t>
  </si>
  <si>
    <t>Dispositivos comunitarios funcionando por año</t>
  </si>
  <si>
    <t>Personas mayores funcionales y felices</t>
  </si>
  <si>
    <t>Aprobación e implementación de la política pública de Adulto Mayor</t>
  </si>
  <si>
    <t xml:space="preserve">Aprobación e implementación de la política pública Municipal del adulto mayor </t>
  </si>
  <si>
    <t>Política implementada</t>
  </si>
  <si>
    <t xml:space="preserve">Mantener la cobertura de atención integral a las personas mayores del Hogar día </t>
  </si>
  <si>
    <t>Personas Mayores con atención integral</t>
  </si>
  <si>
    <t>Beneficiar adultos mayores con programas de asistencia alimentaria, actividades productivas, sociales, culturales y recreativas con enfoque diferencial y prioridad de la población en condición de pobreza y vulnerabilidad, victimas  y de la estrategia Red UNIDOS</t>
  </si>
  <si>
    <t>Número de adultos mayores beneficiados con programas de atención integral</t>
  </si>
  <si>
    <t>Mantener la cobertura de atención integral a las personas mayores del Hogar “Mi Ranchito”</t>
  </si>
  <si>
    <t xml:space="preserve">Gestión para la construcción del Centro de atención integral - Hogar día del adulto mayor de Paz de Ariporo </t>
  </si>
  <si>
    <t>Infraestructura terminada y entregada</t>
  </si>
  <si>
    <t xml:space="preserve">Desarrollar estrategia para la promoción de la actividad física en  personas mayores </t>
  </si>
  <si>
    <t>Personas mayores practicando actividad física</t>
  </si>
  <si>
    <t>Promover encuentros generacionales para la conservación de la tradición oral y el intercambio de saberes con las personas mayores del municipio</t>
  </si>
  <si>
    <t>Encuentros generacionales realizados</t>
  </si>
  <si>
    <t>Apoyar iniciativas de generación de ingresos para las personas mayores con habilidades, en artes u oficios para la comercialización de  sus productos.</t>
  </si>
  <si>
    <t xml:space="preserve">Iniciativas apoyadas </t>
  </si>
  <si>
    <t>Victimas superando las situaciones de vulnerabilidad.</t>
  </si>
  <si>
    <t>Garantizar la atención integral de la población víctima de la violencia</t>
  </si>
  <si>
    <t xml:space="preserve">Garantizar la participación de la población en los diferentes escenarios locales </t>
  </si>
  <si>
    <t>Comité de víctimas y otros  espacios de participación apoyados.</t>
  </si>
  <si>
    <t xml:space="preserve">Conmemoración del día de las víctimas y del desaparecido </t>
  </si>
  <si>
    <t>Eventos realizados en el cuatrienio</t>
  </si>
  <si>
    <t xml:space="preserve">Número de personas con atención integral </t>
  </si>
  <si>
    <t>Realizar actualización y ejecución del 'Plan Integral de Prevención a Violaciones de Derechos Humanos e Infracciones del Derecho Internacional Humanitario en el marco del conflicto armado en el municipio Paz de Ariporo.</t>
  </si>
  <si>
    <t>Plan actualizado</t>
  </si>
  <si>
    <t>Realizar actualización, aprobación y activación de el plan de contingencia para atender a personas víctimas del conflicto armado en cualquier de los hechos victimizantes</t>
  </si>
  <si>
    <t>Elaboración del plan de acción territorial</t>
  </si>
  <si>
    <t xml:space="preserve">Plan elaborado </t>
  </si>
  <si>
    <t>Garantizar el funcionamiento de un punto de atención para la población víctima</t>
  </si>
  <si>
    <t>punto de atención funcionando</t>
  </si>
  <si>
    <t>Realizar una jornada de atención integral individual, familiar o grupal a personas víctimas  en coordinación con la Unidad de Atención y Reparación a las Víctimas (UARIV)</t>
  </si>
  <si>
    <t>Número de brigadas de atención integral realizadas con la UARIV</t>
  </si>
  <si>
    <t>Sostener la contratación de un profesional como enlace de atención a víctimas del conflicto armado</t>
  </si>
  <si>
    <t>Enlace de victimas contratado</t>
  </si>
  <si>
    <t>Garantizar el acompañamiento Psicosocial a las personas víctimas del conflicto armado del municipio, por lo que se debe contar con un profesional en el área</t>
  </si>
  <si>
    <t>Gestión de articulación con Comisaria de Familia para atención psicosocial</t>
  </si>
  <si>
    <t>Sostener  el apoyo   hogares víctimas con programas de formación, proyectos productivos y generación de ingresos dentro del componente de asistencia, con enfoque diferencial para el posconflicto</t>
  </si>
  <si>
    <t>Número de hogares de víctimas de desplazamiento forzado que reciben programas de formación, proyectos productivos, enganche laboral</t>
  </si>
  <si>
    <t xml:space="preserve">Realizar e implementar el plan de retorno y reubicación y/o Plan de acción de en articulación con la con la Unidad de Atención y Reparación a las Víctimas (UARIV). </t>
  </si>
  <si>
    <t>Plan de retorno y reubicación o plan de acción elaborado</t>
  </si>
  <si>
    <t>Servicio de apoyo financiero para formular e implementar proyectos productivos familiares en predios restituidos y compensados</t>
  </si>
  <si>
    <t>Proyectos productivos implementados</t>
  </si>
  <si>
    <t>Servicio de apoyo financiero para alivios de pasivos</t>
  </si>
  <si>
    <t>Alivios de pasivos gestionados</t>
  </si>
  <si>
    <t>Caracterización de la población víctima</t>
  </si>
  <si>
    <t>Documento de caracterización</t>
  </si>
  <si>
    <t>Formulación y protocolización Plan Integral de Reparación colectiva – resguardo Indígena caño mochuelo</t>
  </si>
  <si>
    <t>Plan Formulado</t>
  </si>
  <si>
    <t>Implementación plan integral de reparación colectiva – Resguardo Caño Mochuelo</t>
  </si>
  <si>
    <t>Plan implementado</t>
  </si>
  <si>
    <t>Discapacidad con inclusión social</t>
  </si>
  <si>
    <t>Actualización e implementación de la política pública de discapacidad</t>
  </si>
  <si>
    <t xml:space="preserve">Actualización de la caracterización de la población con discapacidad </t>
  </si>
  <si>
    <t>Personas con discapacidad caracterizada</t>
  </si>
  <si>
    <t xml:space="preserve">Formar a cuidadores de población con discapacidad  en habilidades para la vida y autocuidado </t>
  </si>
  <si>
    <t>Cuidadores formados</t>
  </si>
  <si>
    <t>Gestión para la construcción de un centro integral ocupacional  en el municipio de Paz de Ariporo</t>
  </si>
  <si>
    <t xml:space="preserve">Centro integral </t>
  </si>
  <si>
    <t xml:space="preserve">Formación en artes y oficios para población con discapacidad </t>
  </si>
  <si>
    <t xml:space="preserve">Personas con discapacidad formadas </t>
  </si>
  <si>
    <t>Promover estrategia para la comercialización de productos fabricados por población con discapacidad</t>
  </si>
  <si>
    <t>Estrategias desarrollada</t>
  </si>
  <si>
    <t>Incrementar la cuota de participación para las personas con discapacidad en empresas públicas y privadas del municipio</t>
  </si>
  <si>
    <t xml:space="preserve">Personas en situación de discapacidad vinculadas laboralmente </t>
  </si>
  <si>
    <t>Comunidades étnicas con garantía de derechos</t>
  </si>
  <si>
    <t>Fortalecer la reintegración y reincorporación integral de quienes transitan a la vida civil en el marco de la legalidad</t>
  </si>
  <si>
    <t>Caracterización de la población Afrodescendiente del municipio de Paz de Ariporo</t>
  </si>
  <si>
    <t xml:space="preserve">Documento de caracterización </t>
  </si>
  <si>
    <t>Garantizar la atención integral de la población Afrodescendiente en todos los sectores, teniendo en cuenta el enfoque etnocultural</t>
  </si>
  <si>
    <t>Personas afrodescendientes atendido</t>
  </si>
  <si>
    <t>Elaboración e implementación del plan de etnodesarrollo de comunidades afrodescendientes del municipio de Paz de Ariporo.</t>
  </si>
  <si>
    <t>Celebración del día de la afrocolombianidad de conformidad con la ley 725 de 2001</t>
  </si>
  <si>
    <t>Eventos Realizado en el cuatrienio</t>
  </si>
  <si>
    <t>Gestión de articulación con el Departamento para implementar la catedra estudio afrodescendiente en el modelo educativo de las I.E del municipio de Paz de Ariporo</t>
  </si>
  <si>
    <t xml:space="preserve">Gestión realizada </t>
  </si>
  <si>
    <t>Garantizar un enlace para las poblaciones étnicas durante el cuatrienio.</t>
  </si>
  <si>
    <t>Personal de asistencia técnica</t>
  </si>
  <si>
    <t>Garantizar la atención de la población indígena en todos los sectores, teniendo en cuenta el enfoque etnocultural.</t>
  </si>
  <si>
    <t>Población indígena atendida</t>
  </si>
  <si>
    <t>Realizar asistencia técnica y acompañamiento a los pueblos indígenas asentados en el territorio, para su reconocimiento por parte del Ministerio del interior y de justicia</t>
  </si>
  <si>
    <t>Comunidades indígenas reconocidas por el Ministerio de Interior y de justicia</t>
  </si>
  <si>
    <t>Sostener durante el cuatrienio el Enlace Indígena.</t>
  </si>
  <si>
    <t>Diversidad sexual con garantía de derechos</t>
  </si>
  <si>
    <t>Garantizar la atención integral a la población con orientación sexual y de genero diversa</t>
  </si>
  <si>
    <t>Personas atendidas</t>
  </si>
  <si>
    <t>Desarrollo de estrategias  para la no discriminación de la población con orientación sexual y de género  diversa</t>
  </si>
  <si>
    <t>Estrategias desarrolladas</t>
  </si>
  <si>
    <t>Caracterización de la población con orientación sexual y de género diversa</t>
  </si>
  <si>
    <t>Reintegración y Reincorporación</t>
  </si>
  <si>
    <t>Fortalecimiento técnico, empresarial y financiero a iniciativas en proceso del sector pecuario, comercio, servicios, e industrial de personas que están actualmente en los programas de Reincorporación y reintegración en articulación con la ARN</t>
  </si>
  <si>
    <t>Personas beneficiadas</t>
  </si>
  <si>
    <t>Diseño e implementación de estrategias de prevención de reclutamiento de niños, niñas,  adolescentes y jóvenes en articulación con la ARN</t>
  </si>
  <si>
    <t>Recreación y Deporte</t>
  </si>
  <si>
    <t>Paz de Ariporo en Movimiento Para el Cambio</t>
  </si>
  <si>
    <t>Actividad física y aprovechamiento del tiempo libre, con infraestructura para el deporte y la recreación.</t>
  </si>
  <si>
    <t>Mantener la cobertura de la población en la práctica del deporte, la recreación, la actividad física y aprovechamiento del tiempo libre a través de procesos formativos, preventivos y de proyección, bajo el enfoque diferencial y de derechos.</t>
  </si>
  <si>
    <t xml:space="preserve">Formulación e implementación de una política pública de deporte </t>
  </si>
  <si>
    <t>Política pública formulada</t>
  </si>
  <si>
    <t>Dotación de  escenarios deportivos e implementos para la práctica del deporte y la recreación</t>
  </si>
  <si>
    <t>No de escenarios deportivos dotados</t>
  </si>
  <si>
    <t xml:space="preserve">Implementar la Estrategia ´Paz de Ariporo en movimiento  </t>
  </si>
  <si>
    <t>Construcción, adecuación y mantenimiento de escenarios deportivos.</t>
  </si>
  <si>
    <t>Escenarios deportivos Con mantenimiento (construcción)</t>
  </si>
  <si>
    <t xml:space="preserve">Fortalecimiento de las escuelas de formación deportiva </t>
  </si>
  <si>
    <t>Escuelas fortalecidas</t>
  </si>
  <si>
    <t xml:space="preserve">Apoyo a deportistas de alto rendimiento del Municipio. </t>
  </si>
  <si>
    <t>Deportistas apoyados</t>
  </si>
  <si>
    <t>Servicio de apoyo a la actividad física, la recreación y el deporte (Juegos comunales, interveredales e interbarrios)</t>
  </si>
  <si>
    <t>Gestión de estudios y diseños para la construcción de un parque infantil</t>
  </si>
  <si>
    <t>Parque infantile construido</t>
  </si>
  <si>
    <t>Gestion para la remodelación y/o adecuación de parques en el área urbana</t>
  </si>
  <si>
    <t>Parque remodelados y/o adecuados</t>
  </si>
  <si>
    <t>Reconocer e implemetar el programa de campamentos juveniles</t>
  </si>
  <si>
    <t>Programa implemetado</t>
  </si>
  <si>
    <t>Desarrollo de jornadas deportivas  etnoculturales.</t>
  </si>
  <si>
    <t>Jornadas desarrolladas</t>
  </si>
  <si>
    <t>Minas y Energía</t>
  </si>
  <si>
    <t>Mejores servicios públicos para el cambio</t>
  </si>
  <si>
    <t xml:space="preserve">Servicios públicos para el cambio </t>
  </si>
  <si>
    <t>Aumentar y mantener la cobertura gas natural domiciliario</t>
  </si>
  <si>
    <t>Ampliar la red de gas domiciliario  para beneficiar a la población del área urbana y rural</t>
  </si>
  <si>
    <t>Cobertura de gas natural domiciliario</t>
  </si>
  <si>
    <t xml:space="preserve">Kilómetros lineales </t>
  </si>
  <si>
    <t xml:space="preserve">Aumentar y mantener la cobertura de, energía eléctrica </t>
  </si>
  <si>
    <t>Realizar estudios y diseños para la ampliación de red eléctrica en el área rural y urbana</t>
  </si>
  <si>
    <t>Estudios y diseños realizados</t>
  </si>
  <si>
    <t>Realizar mantenimiento  del sistema de alumbrado público del Municipio</t>
  </si>
  <si>
    <t>Sistema de alumbrado público con mantenimiento</t>
  </si>
  <si>
    <t>Realizar convenio con la electrificadora del Vichada para la prestación del servicio eléctrico en el centro poblado de la hermosa</t>
  </si>
  <si>
    <t>Convenios realizados</t>
  </si>
  <si>
    <t>Unidades de generación fotovoltaica de energía eléctrica instaladas</t>
  </si>
  <si>
    <t>Construcion de red eléctrica en el área urbana y rural</t>
  </si>
  <si>
    <t xml:space="preserve">Killometros construidos </t>
  </si>
  <si>
    <t xml:space="preserve">Kilómetros  </t>
  </si>
  <si>
    <t>Vivienda, Ciudad y Territorio</t>
  </si>
  <si>
    <t>Acceso de la población a los servicios de agua potable y saneamiento básico</t>
  </si>
  <si>
    <t>Cobertura y Calidad de Agua Potable en el área urbana, área rural dispersa y centros poblados</t>
  </si>
  <si>
    <t>Aumentar  la cobertura en agua potable del municipio de Paz de Ariporo</t>
  </si>
  <si>
    <t>Realizar el pago de los subsidios de acueducto a los estratos 1, 2 y 3 según lo reglamentado por acuerdo municipal</t>
  </si>
  <si>
    <t>Recursos entregados en subsidios al consumo</t>
  </si>
  <si>
    <t xml:space="preserve">Construir conexiones domiciliarias de acueducto para vivienda nueva y existentes en el área urbana </t>
  </si>
  <si>
    <t>Usuarios conectados a la red de servicio de acueducto</t>
  </si>
  <si>
    <t xml:space="preserve">Realizar y/o actualizar diseños para la construcción de acueductos veredales, centros poblados y resguardo indígena y/o optimización del acueducto urbano </t>
  </si>
  <si>
    <t>Estudios o diseños realizados</t>
  </si>
  <si>
    <t>Ampliación, construcción y/o reposición de la red de acueducto  en el área urbana</t>
  </si>
  <si>
    <t>Red de acueducto repuestos</t>
  </si>
  <si>
    <t xml:space="preserve">Gestionar la optimización y/o construcción de los sistemas de suministro y tratamiento de agua potable para consumo humano en el área urbana (IRCA&lt;5%), centros poblados y resguardo indígena  </t>
  </si>
  <si>
    <t>Acueductos optimizados</t>
  </si>
  <si>
    <t xml:space="preserve">Realizar la gestión para la actualización e implementación de las acciones del Programa de Uso Eficiente y Ahorro del Agua - PUEAA </t>
  </si>
  <si>
    <t>Número de programas actualizados e implementados del PUEAA</t>
  </si>
  <si>
    <t>Gestionar la construcción de  sistemas individuales de potabilización en el área rural dispersa</t>
  </si>
  <si>
    <t>Usuarios con sistemas individuales de potabilización</t>
  </si>
  <si>
    <t>Gestionar la optimización y/o construcción de  los sistemas de acueducto del sector educativo rural</t>
  </si>
  <si>
    <t>Cobertura del sistema de tratamiento de aguas residuales en el área urbana, centros poblados y rural dispersa</t>
  </si>
  <si>
    <t>Aumentar  la cobertura en el sistema de tratamiento de aguas residuales del municipio de Paz de Ariporo</t>
  </si>
  <si>
    <t>Realizar el pago de los subsidios de alcantarillado a los estratos 1, 2 y 3 según lo reglamentado por acuerdo municipal</t>
  </si>
  <si>
    <t xml:space="preserve">Ampliación de conexiones  domiciliarias de alcantarillado para vivienda nueva y existentes en el área urbana </t>
  </si>
  <si>
    <t>Usuarios conectados a la red de servicio de alcantarillado</t>
  </si>
  <si>
    <t>Realizar estudios y diseños para la construcción de sistemas de saneamiento básico y/o de tratamiento de aguas residuales en el área rural</t>
  </si>
  <si>
    <t>Ampliación,  construcción y/o reposición red de alcantarillado  para beneficiar a la población del área urbana</t>
  </si>
  <si>
    <t>Red de alcantarillado construidos y/o repuestos</t>
  </si>
  <si>
    <t>Kilómetros</t>
  </si>
  <si>
    <t xml:space="preserve">Gestionar la actualización del plan maestro de acueducto y alcantarillado </t>
  </si>
  <si>
    <t>Estudios realizados del Plan Maestro de Acueducto y Alcantarillado</t>
  </si>
  <si>
    <t>Realizar la gestión para la actualización e implementación de 5 acciones del Plan de Saneamiento y Manejo de Vertimientos - PSMV del municipio de Paz de Ariporo</t>
  </si>
  <si>
    <t>Programas actualizados e implementados del PSMV</t>
  </si>
  <si>
    <t>Optimizar los sistemas de tratamiento de aguas residuales del área urbana garantizando mínimo el 85% de remoción de cargas contaminantes</t>
  </si>
  <si>
    <t>Plantas de tratamiento de aguas residuales optimizadas</t>
  </si>
  <si>
    <t>Vamos por el cambio fortaleciendo la recolección y disposición adecuada de los residuos sólidos en el municipio de Paz de Ariporo</t>
  </si>
  <si>
    <t>Aumentar la cobertura en la prestación del servicio de aseo en el área urbana del municipio de Paz de Ariporo</t>
  </si>
  <si>
    <t>Realizar el pago de los subsidios de aseo a los estratos 1, 2 y 3 según lo reglamentado por acuerdo municipal</t>
  </si>
  <si>
    <t>Prestar el servicio de recolección, disposición y tratamiento de residuos sólidos para asegurar una cobertura del servicio del 100% en el área urbana</t>
  </si>
  <si>
    <t>Porcentaje de cobertura del servicio de aseo en el área urbana</t>
  </si>
  <si>
    <t>Realizar acciones para la actualización e implementación del Plan de gestión integral de residuos sólidos PGIRS del municipio de Paz de Ariporo</t>
  </si>
  <si>
    <t>Número de acciones realizadas para la implementación del PGIRS</t>
  </si>
  <si>
    <t xml:space="preserve">Gestión de adquisición de maquinaria y equipos para la prestación del servicio de aseo   </t>
  </si>
  <si>
    <t>Unidades adquiridas</t>
  </si>
  <si>
    <t>Mas Hogares Accediendo a Una Vivienda Digna</t>
  </si>
  <si>
    <t>Viviendas con entorno de Calidad</t>
  </si>
  <si>
    <t>Subsidios Familiares De Vivienda Para Vis Urbana</t>
  </si>
  <si>
    <t>Asignar subsidios de vivienda nueva para los hogares en el área urbana del municipio</t>
  </si>
  <si>
    <t>Hogares beneficiados con adquisición de vivienda</t>
  </si>
  <si>
    <t>Asignar subsidios de vivienda nueva en sitio propio para hogares en el área urbana del municipio</t>
  </si>
  <si>
    <t>Hogares beneficiados con construcción de viviendas nuevas en sitio propio</t>
  </si>
  <si>
    <t>Subsidios para Mejoramiento de Vivienda Asignados</t>
  </si>
  <si>
    <t>Asignar subsidios para el mejoramiento de las condiciones de habitabilidad de hogares en el área urbana del municipio</t>
  </si>
  <si>
    <t>Hogares beneficiados con mejoramiento de una vivienda.</t>
  </si>
  <si>
    <t>número</t>
  </si>
  <si>
    <t>Nuevos Hogares que acceden a vivienda nueva y mejoramiento de vivienda integral</t>
  </si>
  <si>
    <t xml:space="preserve">Gestionar la formulación e implementación de proyectos de vivienda en el área urbana y rural Hogares beneficiados con construccion y/o mejoramiento de vivienda  </t>
  </si>
  <si>
    <t xml:space="preserve">Hogares beneficiados con construccion y/o mejoramiento de vivienda  </t>
  </si>
  <si>
    <t>Gobierno Territorial</t>
  </si>
  <si>
    <t>Fortalecimiento Institucional y Buen Gobierno</t>
  </si>
  <si>
    <t>Evaluación y reorganización institucional para mejorar la gestión de la administración</t>
  </si>
  <si>
    <t xml:space="preserve">Implementar sistemas de información para mejorar el Rankin Nacional </t>
  </si>
  <si>
    <t>Implementar sistemas de evaluación que mejoren los indicadores -IGA.</t>
  </si>
  <si>
    <t>Sistemas de Información Implementados.</t>
  </si>
  <si>
    <t xml:space="preserve">Adecuar la estructura administrativa y organizacional según necesidades de la entidad </t>
  </si>
  <si>
    <t>Reorganizar administrativamente la administración de acuerdo a la Ley 909 de 2004 y sus Decretos reglamentarios.</t>
  </si>
  <si>
    <t>Reorganizar la Administración Municipal.</t>
  </si>
  <si>
    <t xml:space="preserve">Actualización sistemas de información </t>
  </si>
  <si>
    <t>Sistemas de información actualizados</t>
  </si>
  <si>
    <t>Implementación del Modelo Integrado de Planeación y Gestión -MIPG</t>
  </si>
  <si>
    <t>Implementar y poner en funcionamiento el MIPG,  con el fin de obtener mejores resultados en la Gestión y Desempeño Institucional.</t>
  </si>
  <si>
    <t>Modelo implementado y funcionando.</t>
  </si>
  <si>
    <t xml:space="preserve">Justicia, seguridad y convivencia </t>
  </si>
  <si>
    <t xml:space="preserve">Seguridad y Convivencia </t>
  </si>
  <si>
    <t xml:space="preserve">Crear estrategias articuladas con el Departamento y la Nación, con el fin de brindarle tranquilidad y estabilidad a toda la población. </t>
  </si>
  <si>
    <t>Diseñar e implementar estrategias que mejoren la Convivencia y la Seguridad en el Municipio.</t>
  </si>
  <si>
    <t>Estrategias Diseñadas e Implementadas.</t>
  </si>
  <si>
    <t>Reducir los índices de accidentalidad en el Municipio</t>
  </si>
  <si>
    <t>Desarrollar talleres, capacitaciones en materia de seguridad vial.</t>
  </si>
  <si>
    <t>Formular e implementar el Plan Integral de Seguridad y Convivencia Ciudadana-PISCC</t>
  </si>
  <si>
    <t>PISCC implementado</t>
  </si>
  <si>
    <t>Ampliar cobertura cámaras de seguridad</t>
  </si>
  <si>
    <t>sistema de cámaras de seguridad en el área urbana y rural del Municipio.</t>
  </si>
  <si>
    <t>Protección Animal</t>
  </si>
  <si>
    <t>Promover el 100% de los derechos, la protección y el bienestar de los animales del municipio de Paz de Ariporo</t>
  </si>
  <si>
    <t>Formular la política municipal de protección y bienestar animal en el municipio de Paz de Ariporo</t>
  </si>
  <si>
    <t>Número de políticas municipales de protección y bienestar animal formuladas</t>
  </si>
  <si>
    <t>Índice de convivencia ciudadana</t>
  </si>
  <si>
    <t>Servicio de apoyo financiero para construir, adecuar y poner en funcionamiento el coso municipal</t>
  </si>
  <si>
    <t>Número de cosos municipales construidos, adecuados y en funcionamiento</t>
  </si>
  <si>
    <t>Gestionar campañas de esterilización, vacunación, desparasitación y adopción en animales de compañía en el área urbana y rural</t>
  </si>
  <si>
    <t>Número de campañas realizadas para la protección animal</t>
  </si>
  <si>
    <t>Campañas de sensibilización y entrega voluntaria de fauna silvestre</t>
  </si>
  <si>
    <t>Número de campañas de sensibilización y entrega de fauna silvestre</t>
  </si>
  <si>
    <t>Servicio de apoyo financiero para realizar campañas de sensibilización y sustitución de vehículos de tracción animal</t>
  </si>
  <si>
    <t>Número de vehículos de tracción animal sustituidos</t>
  </si>
  <si>
    <t>Participación Comunitaria y Derechos Humanos</t>
  </si>
  <si>
    <t>Organizaciones Comunitarias Fortalecidas</t>
  </si>
  <si>
    <t>Promover espacios de participación ciudadana en todo el municipio, garantizando sus derechos y deberes.</t>
  </si>
  <si>
    <t>Plan de capacitación para organizaciones comunitarias.</t>
  </si>
  <si>
    <t>Gestión para adquisicion, construcción, mejoramiento y adecuación  de espacios físicos comunales.</t>
  </si>
  <si>
    <t xml:space="preserve">Juntas beneficiadas </t>
  </si>
  <si>
    <t>Implementar lineamientos de la política pública Nacional de Derechos Humanos en el Municipio</t>
  </si>
  <si>
    <t>Fortalecimiento del Consejo Territorial de Planeación</t>
  </si>
  <si>
    <t>Organizaciones consultivas de planeación  fortalecidas</t>
  </si>
  <si>
    <t>Promover la participación ciudadana apoyando la conformación de veedurías ciudadanas</t>
  </si>
  <si>
    <t>Veedurías ciudadanas conformadas</t>
  </si>
  <si>
    <t xml:space="preserve">Apoyo a la conmemoración del dia de la acción comunal </t>
  </si>
  <si>
    <t>Formulación e impletacion de la política publica comunal del municipio.</t>
  </si>
  <si>
    <t>Politica publica formulada e implementada</t>
  </si>
  <si>
    <t xml:space="preserve">Formulacion e implementación de la política publica municipal de libertad religiosa de cultos y conciencia </t>
  </si>
  <si>
    <t>Equipamiento Municipal</t>
  </si>
  <si>
    <t>Construcción, Mantenimiento y Mejoramiento del Equipamiento Municipal</t>
  </si>
  <si>
    <t xml:space="preserve">Mantenimiento y mejoramiento del equipamiento municipal. </t>
  </si>
  <si>
    <t>Construcción de nuevos equipamientos municipales</t>
  </si>
  <si>
    <t>Nuevo equipamiento construido</t>
  </si>
  <si>
    <t>Tecnologías de la Información y las Comunicaciones -Tic</t>
  </si>
  <si>
    <t>Adopción de Lineamientos Tic Para el Despliegue de Infraestructura en el Municipio</t>
  </si>
  <si>
    <t>Lograr que toda la población del municipio tenga acceso a las TIC</t>
  </si>
  <si>
    <t>Impulsar el desarrollo y operación de aplicaciones, sistemas de información, así como la gestión y promoción de las TIC (COVID-19)</t>
  </si>
  <si>
    <t>Usuarios con acceso y uso de las TIC en el municipio</t>
  </si>
  <si>
    <t>Fortalecimiento a las Finanzas Públicas Municipales</t>
  </si>
  <si>
    <t>Acciones que Fortalecen las Finanzas del Municipio</t>
  </si>
  <si>
    <t>MRealizar acciones y  mecanismos que fortalezcan el sector financiero del municipio</t>
  </si>
  <si>
    <t>Implementar instrumentos que fortalezcan las finanzas publicas del municipio.</t>
  </si>
  <si>
    <t xml:space="preserve">Instrumentos implementados </t>
  </si>
  <si>
    <t>Ambiente y Desarrollo Sostenible</t>
  </si>
  <si>
    <t>Vamos por el cambio conservando la biodiversidad, el recurso hídrico y sus servicios ecosistémicos</t>
  </si>
  <si>
    <t>Preservación y conservación de la biodiversidad, el recurso hídrico y los ecosistemas estratégicos de Paz de Ariporo</t>
  </si>
  <si>
    <t>Entidades públicas, privadas y ciudadanía conservando la biodiversidad y sus servicios ecosistémicos</t>
  </si>
  <si>
    <t>Asistencia técnica para la Creación y el fortalecimiento del Sistema Municipal de Áreas protegidas SIMAP como instancia de articulación interinstitucional, con la sociedad civil y el sector privado para la planificación y gestión de las áreas bajo conservación del municipio</t>
  </si>
  <si>
    <t>Áreas protegidas fortalecidas, apoyadas, gestionadas para consolidar el SIMAP</t>
  </si>
  <si>
    <t>Servicio de restauración de ecosistemas</t>
  </si>
  <si>
    <t>Áreas en proceso de restauración</t>
  </si>
  <si>
    <t>Alinderamiento y encerramiento de predios adquiridos para la protección y conservación de las microcuencas municipales</t>
  </si>
  <si>
    <t>Kilómetros de alinderamiento y/o cercado ejecutado</t>
  </si>
  <si>
    <t>Adquirir predios para la protección de las microcuencas que proveen de agua al acueducto municipal</t>
  </si>
  <si>
    <t>Hectáreas adquiridas</t>
  </si>
  <si>
    <t>Servicio apoyo financiero para la implementación de esquemas de pago por Servicio ambientales</t>
  </si>
  <si>
    <t>Esquemas de Pago por Servicio ambientales implementados</t>
  </si>
  <si>
    <t>Fortalecimiento a las iniciativas y/o Procesos Comunitarios de Gestión para la Conservación y Desarrollo Sostenible de los Ecosistemas de Morichales de Paz de Ariporo, entre otros.</t>
  </si>
  <si>
    <t>Hectáreas en mejor manejo</t>
  </si>
  <si>
    <t>Gestión para el desarrollo de los estudios técnicos para la planificación sectorial y la gestión ambiental en las cuencas abastecedoras del acueducto municipal</t>
  </si>
  <si>
    <t>Documentos de estudios técnicos para la planificación sectorial y la gestión ambiental formulados</t>
  </si>
  <si>
    <t>Gestión para la planeación y la gestión integral del recurso hídrico</t>
  </si>
  <si>
    <t>Documento con plan ordenamiento del recurso hídrico formulados</t>
  </si>
  <si>
    <t>Gestión de la información y el conocimiento a través de la educación ambiental</t>
  </si>
  <si>
    <t>Educación ambiental y conocimiento de las potencialidades sostenibles de la biodiversidad y los servicios ecosistémicos</t>
  </si>
  <si>
    <t>Fortalecimiento a la educación ambiental y al desempeño ambiental de los sectores productivos</t>
  </si>
  <si>
    <t>Servicio de asistencia técnica para la consolidación de negocios verdes</t>
  </si>
  <si>
    <t>Negocios verdes consolidados</t>
  </si>
  <si>
    <t>Campaña de socialización y capacitación de la Estructura Ecológica Principal en el marco del ordenamiento ambiental territorial</t>
  </si>
  <si>
    <t>Campañas de educación ambiental y participación implementadas</t>
  </si>
  <si>
    <t>Fortalecimiento del CIDEA como espacio intersectorial para la gestión de la educación ambiental en territorio</t>
  </si>
  <si>
    <t>Número de PROCEDAS implementados y PRAE asistidos técnicamente</t>
  </si>
  <si>
    <t>Ordenamiento Ambiental Territorial</t>
  </si>
  <si>
    <t>Preservar el patrimonio ambiental y humano con manejo del riesgo</t>
  </si>
  <si>
    <t>Entidades públicas, privadas y ciudadanía conservando los recursos naturales y apoyo a la gestión del riesgo</t>
  </si>
  <si>
    <t>Fortalecimiento e implementación de los programas y proyectos ambientales del PBOT</t>
  </si>
  <si>
    <t>Programas del PBOT implementados</t>
  </si>
  <si>
    <t>Formular e implementar el Plan Institucional de Gestión Ambiental - PIGA</t>
  </si>
  <si>
    <t>Planes formulados e implementados</t>
  </si>
  <si>
    <t>Gestión para la construcción sede de Bomberos y Defensa Civil</t>
  </si>
  <si>
    <t>Nueva sede de bomberos y defensa civil en funcionamiento</t>
  </si>
  <si>
    <t>Gestión del cambio climático para un desarrollo bajo en carbono y resiliente al clima</t>
  </si>
  <si>
    <t>Medidas de adaptación y mitigación adoptadas del PRICCO</t>
  </si>
  <si>
    <t>Instrumentos de planeación para la capacidad de adaptación y mitigación al cambio climático en el municipio</t>
  </si>
  <si>
    <t>Servicio de apoyo técnico y financiero para la implementación de acciones de adaptación y mitigación al cambio climático</t>
  </si>
  <si>
    <t>Acciones de mitigación y adaptación al cambio climático implementadas</t>
  </si>
  <si>
    <t>Servicio de divulgación de la información en gestión del cambio climático para un desarrollo bajo en carbono y resiliente al clima</t>
  </si>
  <si>
    <t>Campañas de información en gestión de cambio climático realizadas</t>
  </si>
  <si>
    <t>Servicio de rehabilitación de ecosistemas con especies forestales dendroenergeticas</t>
  </si>
  <si>
    <t>Plantaciones forestales Dendroenergeticas establecidas</t>
  </si>
  <si>
    <t>Servicio de producción de plántulas en viveros</t>
  </si>
  <si>
    <t>Plántulas producidas</t>
  </si>
  <si>
    <t>Gestión para la construcción de estufas ecoeficientes</t>
  </si>
  <si>
    <t>Estufas ecoeficientes instaladas y en operación</t>
  </si>
  <si>
    <t>Formulación de la Política de Economía Circular del municipio de Paz de Ariporo</t>
  </si>
  <si>
    <t>Documentos de adaptación al cambio climático diseñados</t>
  </si>
  <si>
    <t>Ciencia tecnología e innovación</t>
  </si>
  <si>
    <t>Consolidación de una institucionalidad habilitante para la Ciencia Tecnología e Innovación (CTI)</t>
  </si>
  <si>
    <t>Políticas públicas municipales en ciencia, tecnología e innovación</t>
  </si>
  <si>
    <t>Promover la participación del sector empresarial en las políticas de CTeI</t>
  </si>
  <si>
    <t>Formular el Plan Estratégico Municipal de Ciencia, Tecnología e Innovación – PEMCTI del municipio de Paz de Ariporo</t>
  </si>
  <si>
    <t>Documentos de planeación de CTeI elaborados</t>
  </si>
  <si>
    <t>Fortalecer y activar el Consejo Municipal de Ciencia, Tecnología e Innovación del municipio</t>
  </si>
  <si>
    <t>Consejo Municipal de Ciencia, Tecnología e Innovación activo y fortalecido</t>
  </si>
  <si>
    <t>Investigación con calidad e impacto</t>
  </si>
  <si>
    <t>Fortalecimiento a la generación de nuevo conocimiento</t>
  </si>
  <si>
    <t>Realizar un proyecto de investigación aplicada que generen conocimiento e innovación</t>
  </si>
  <si>
    <t>Número de proyectos de investigación formulados en ciencia, tecnología e innovación</t>
  </si>
  <si>
    <t>Desarrollo tecnológico e innovación para el crecimiento empresarial</t>
  </si>
  <si>
    <t>: Fortalecimiento al desarrollo tecnológico y la innovación</t>
  </si>
  <si>
    <t>Realizar un proyecto para el desarrollo tecnológico y la innovación</t>
  </si>
  <si>
    <t>Número de proyectos de desarrollo tecnológico y la innovación implementados</t>
  </si>
  <si>
    <t>Generación de una cultura que valora y gestiona el conocimiento y la innovación</t>
  </si>
  <si>
    <t>Fortalecimiento de las capacidades Institucionales en vocación científica</t>
  </si>
  <si>
    <t>Implementar una estrategia en CTeI para fortalecer las capacidades institucionales del municipio</t>
  </si>
  <si>
    <t>Numero de estrategias de fortalecimiento de capacidades institucionales implementadas</t>
  </si>
  <si>
    <t>Prevención y atención de desastres y emergencias para el Cambio</t>
  </si>
  <si>
    <t>Gestión y manejo del riesgo de desastres para la seguridad</t>
  </si>
  <si>
    <t>Población  atendida por eventos de desastre recurrentes en el municipio</t>
  </si>
  <si>
    <t>Gestionar los estudios y diseños en zonas vulnerables a factores naturales y antrópicos en el municipio de Paz de Ariporo</t>
  </si>
  <si>
    <t>Número de estudios actualizados, en zonas vulnerables a factores naturales y antrópicos.</t>
  </si>
  <si>
    <t>Gestionar las obras necesarias en áreas de riesgo en el municipio de Paz de Ariporo</t>
  </si>
  <si>
    <t>Número de obras realizadas, para disminuir las áreas de riesgo</t>
  </si>
  <si>
    <t>Apoyo a los organismos de socorro en el municipio de Paz de Ariporo</t>
  </si>
  <si>
    <t>Organismos  apoyados anualmente</t>
  </si>
  <si>
    <t>Atención al 100% de emergencias presentadas en el municipio</t>
  </si>
  <si>
    <t>Porcentaje de emergencias atendidas</t>
  </si>
  <si>
    <t>Pocentaje</t>
  </si>
  <si>
    <t>Gestionar un proyecto para mitigar y/o atender los riesgos en el municipio de Paz de Ariporo</t>
  </si>
  <si>
    <t>Proyectos gestionados para la atención de riesgos en el municipio</t>
  </si>
  <si>
    <t>Desarrollar una acción anual de fortalecimiento del Consejo Municipal de Gestión del Riesgo</t>
  </si>
  <si>
    <t>Número de acciones de fortalecimiento del Consejo Municipal de Gestión del Riesgo</t>
  </si>
  <si>
    <t>Formular e implementar tres planes de gestión del riesgo comunitario en el área urbana y rural del municipio</t>
  </si>
  <si>
    <t>Planes comunitarios de gestión del riesgo comunitario implementados</t>
  </si>
  <si>
    <t>Gestionar la implementación de cinco acciones del Plan Municipal de Emergencia y Contingencia Temporada Seca</t>
  </si>
  <si>
    <t>Transporte</t>
  </si>
  <si>
    <t>Infraestructura red vial regional</t>
  </si>
  <si>
    <t>Infraestructura y movilidad para un desarrollo integral</t>
  </si>
  <si>
    <t>Red vial urbana en buen estado y segura</t>
  </si>
  <si>
    <t xml:space="preserve">Realizar Estudios, Diseños y Construcción de la intersección de acceso al municipio de Paz de Ariporo </t>
  </si>
  <si>
    <t>Número  de  glorietas   diseñadas y/o construidas</t>
  </si>
  <si>
    <t>Gestión para realizar el diseño y construcción de la variante que comunique la vía marginal de la selva con la vía que conduce al Centro poblado montañas del Totumo</t>
  </si>
  <si>
    <t xml:space="preserve">Número  de variantes diseñadas </t>
  </si>
  <si>
    <t>Gestión para realizar los estudios y diseños para la pavimentación de vías urbanas del municipio</t>
  </si>
  <si>
    <t>Estudios y diseños elaborados</t>
  </si>
  <si>
    <t>Gestion para realizar la pavimentación  de  vías urbanas</t>
  </si>
  <si>
    <t>Kilómetros de  vías  urbanas  con pavimento</t>
  </si>
  <si>
    <t>Km</t>
  </si>
  <si>
    <t xml:space="preserve">SECRETARÍA DE INFRAESTRUCTURA Y OBRAS PÚBLICAS </t>
  </si>
  <si>
    <t>Implementación del plan maestro de movilidad y seguridad vial del municipio</t>
  </si>
  <si>
    <t>Plan maestro de movilidad y seguridad vial implementado</t>
  </si>
  <si>
    <t>Gestión para realizar los estudios y diseños de la ciclo vía y sendero peatonal corredor vial Rio Ariporo Sede SENA</t>
  </si>
  <si>
    <t>Construcción senderos peatonales y ciclo rutas en el área urbana</t>
  </si>
  <si>
    <t>Kilómetros de senderos peatonales y ciclo rutas construidos</t>
  </si>
  <si>
    <t>Gestionar los estudios y diseños para la construcción del tramo vial entre los centros poblados de Montañas del Totumo, Las Guamas y La Hermosa</t>
  </si>
  <si>
    <t>Estudios     y     diseños elaborados</t>
  </si>
  <si>
    <t>Realizar la construcción de  placa huella para vías Terciarias</t>
  </si>
  <si>
    <t xml:space="preserve">Kilómetros de placa huella construidos </t>
  </si>
  <si>
    <t>Realizar el mantenimiento, rehabilitación, mejoramiento  de vías urbanas y rurales</t>
  </si>
  <si>
    <t>Kilómetros de red vial urbana y rural con mantenimiento, rehabilitación y mejoramiento</t>
  </si>
  <si>
    <t>Fortalecer el banco de maquinaria para la rehabilitación, mejoramiento y mantenimiento de vías urbanas y rurales</t>
  </si>
  <si>
    <t xml:space="preserve">Número de acciones realizadas de mantenimiento y/o adquisición de maquinaria </t>
  </si>
  <si>
    <t>Construcción de obras de arte y/o puentes o pontones vehiculares o peatonales para mejorar la conexión vial rural y urbana</t>
  </si>
  <si>
    <t>Estructura de conexión vial construidas</t>
  </si>
  <si>
    <t>Construcción y rehabilitación de puentes peatonales colgantes en el área rural</t>
  </si>
  <si>
    <t>Número de puentes construidos</t>
  </si>
  <si>
    <t>Gestión  para realizar la pavimentación de vías rurales.</t>
  </si>
  <si>
    <t>Kilometros de vias Rurales pavimentadas.</t>
  </si>
  <si>
    <t>km</t>
  </si>
  <si>
    <t>Ordenando lo Nuestro</t>
  </si>
  <si>
    <t xml:space="preserve">Planeación Territorial </t>
  </si>
  <si>
    <t>Incrementar el número de estrategias y acciones ejecutadas del PBOT municipal</t>
  </si>
  <si>
    <t>Formulación e implementación de las Unidades de Planificación Rural UPRA para los cinco centros poblados del municipio de paz de Ariporo, asegurando así el ordenamiento y normatividad para cada uno.</t>
  </si>
  <si>
    <t>UPR Formuladas</t>
  </si>
  <si>
    <t>Infraestructura y Equipamiento Ordenado</t>
  </si>
  <si>
    <t>Realizar el estudio de identificación para recuperación del espacio público en el área urbana del municipio de paz de Ariporo.</t>
  </si>
  <si>
    <t>Estudio Realizado</t>
  </si>
  <si>
    <t>Realizar estudios y diseños para proyectos de infraestructura y equipamientos priorizados del PBOT del municipio</t>
  </si>
  <si>
    <t>Estudios y Diseños Realizados</t>
  </si>
  <si>
    <t xml:space="preserve">VALOR PROYECTO PRESUPUESTO VIGENCIA
  </t>
  </si>
  <si>
    <t>Tatiana Abril</t>
  </si>
  <si>
    <t>**Identificación de asociaciones vigentes. **Convocatoria asociaciones nuevas. **Convenio capacitación CC y SENA</t>
  </si>
  <si>
    <t>Elaboró:</t>
  </si>
  <si>
    <t xml:space="preserve">Cargo: </t>
  </si>
  <si>
    <t>Revisó:</t>
  </si>
  <si>
    <t>Aprobó:</t>
  </si>
  <si>
    <t>Fortalecimiento de la identidad cultural el patrimonio y las manifestaciones artísticas para el turismo en el municipio de Paz De Ariporo</t>
  </si>
  <si>
    <t>**Presentar el proyecto ante el Departamento de Casanare para financiación a través del OCAD Regioanal. **Priorizar los estudios y diseños del centro multicultural para financiarlo con recursos del SGR Mucicipal</t>
  </si>
  <si>
    <t>Mario Jorge Cárdenas Melémdez</t>
  </si>
  <si>
    <t>No Programada</t>
  </si>
  <si>
    <t>Vincular el personal necesario garantizando la logística para implementar y/o ejecutar el barrido del SISBEN</t>
  </si>
  <si>
    <t>Desarrollo de actividades para el fortalecimiento del gobierno territorial en el municipio de Paz De Ariporo</t>
  </si>
  <si>
    <t>William Gómez</t>
  </si>
  <si>
    <t>Actualizar y alimntar la plataforma SUIFP, SECOP, SIA. Realizar el cargue de información al SUI</t>
  </si>
  <si>
    <t>Desarrollar actividades tendientes a la implementación periodica de MIPG a través de la vinculación de un profesional</t>
  </si>
  <si>
    <t>Fortalecimiento de organismos comunitarios consultivos y procesos de participación ciudadana en el municipio de Paz De Ariporo</t>
  </si>
  <si>
    <t>**Jornada de capacitación virtual o presencial de acuerdo al comportamiento de la pandemia. **Adquisición de equipos y materiales y suministros para el CTP</t>
  </si>
  <si>
    <t>Mejoramiento de la apropiación y uso de las Tecnologías de la información y las Comunicaciones- TIC en el Municipio de Paz De Ariporo</t>
  </si>
  <si>
    <t>Implemetar el servicio de internet gratuito para la comunidad del municipio a través de……</t>
  </si>
  <si>
    <t>Desarrollo de capacidades institucionales para la gestión territorial en ciencia tecnología e innovación del municipio de Paz De Ariporo</t>
  </si>
  <si>
    <t xml:space="preserve">**Realizar proceso para contratación de consultoría para la formulación del PEMCTI. **Formular un proyecto para ser presentado ante el OCAD del Fondo de Ciencia Tecnología e Innovación  del Departamento </t>
  </si>
  <si>
    <t>Mario Jorge Cárdenas Meléndez</t>
  </si>
  <si>
    <t>Formulación e implementación de acciones para el fortalecimiento de la planificación territorial del Municipio de Paz De Ariporo</t>
  </si>
  <si>
    <t>Construcción y mejoramiento de las condiciones de habitabilidad en el área urbana y rural del municipio de Paz De Ariporo</t>
  </si>
  <si>
    <t>**Identificación de ls proyectos de infraestructura y equipamientos priorizados en el PBOT. **Gestionar los recursos ante la Gobernación de Casanare para financiar los estudios y diseños. **Contratar consultoría para realizar los estudios y diseños de infraestructuras identificados y priorizados en el PBOT</t>
  </si>
  <si>
    <t>**Realizar proceso para contratación de consultoría para la identificación y recuperación del espacio público del área urbana.</t>
  </si>
  <si>
    <t>Alejandra</t>
  </si>
  <si>
    <t>**Realizar proceso para contratación de consultoría para la formulación e implementación de las UPR en los 5 centros poblados</t>
  </si>
  <si>
    <t>Fortalecer las acciones de monitoreo y seguimiento al acceso efectivo en salud en el municipio de Paz de Ariporo,</t>
  </si>
  <si>
    <t>Disminuir la Tasa de mortalidad prematura por enfermedades crónicas en el municipio por debajo del 312,54 por 100.00 Habitantes</t>
  </si>
  <si>
    <t>Disminuir la tasa de incidencia de sífilis congénita por debajo de 100 por 100.000</t>
  </si>
  <si>
    <t>Mantener en cero la tasa de mortalidad materna.</t>
  </si>
  <si>
    <t>Fortalecer acciones conjuntas con SSC para la interrupción de la transmisión intradomiciliaria de la enfermedad de chagas y reducir a menos de 160 la prevalencia de chagas</t>
  </si>
  <si>
    <t>Mantener en cero la tasa de mortalidad por desnutrición</t>
  </si>
  <si>
    <t>Fortalecimiento de la autoridad sanitaria para la gestión de la salud, en la atención del sistema de vigilancia epidemiológica del municipio para la detección oportuna e intervención de los riesgos de eventos de interés en salud pública.</t>
  </si>
  <si>
    <t>Lograr anualmente el 100% de eventos de interes en salud pública cubiertos por la vigilancia en salud pública.</t>
  </si>
  <si>
    <t>EISP cubiertos por VSP del municpio</t>
  </si>
  <si>
    <t>Protección y garantía del aseguramiento en salud en la población del municipio de Paz De Ariporo</t>
  </si>
  <si>
    <t>Generar 1 acto administrativo para dar continuidad a la atención de los afiliados del Régimen Subsidiado (giros a EAPB)</t>
  </si>
  <si>
    <t>*Garantizar acciones para administrar conforme a los lineamientos nacionales la Base de Datos Única de Afiliados BDUA del régimen subsidiado.
*Implementar la política de participación ciudadana en relación con el Sistema General de Seguridad Social en Salud SGSSS.
*Realizar acciones para el seguimiento a la prestación de servicios de salud a la población del municipio de Paz de Ariporo.</t>
  </si>
  <si>
    <t>Implementación del plan de salud pública de intervenciones colectivas para la promoción y gestión del riesgo en salud en el municipio de Paz De Ariporo</t>
  </si>
  <si>
    <t>Desarrollar la estrategia AIEPI para disminuir la mortalidad y la morbilidad de los niños entre los cero y cinco años, y mejorar la calidad de la atención que reciben en los servicios de salud y en el hogar.</t>
  </si>
  <si>
    <t>Realizar 2 campañas de promoción de la movilidad segura y prevención de los siniestros viales.</t>
  </si>
  <si>
    <t>Implementar una (01) estrategia en salud enfocada en las temáticas de la estrategia 4x4 en salud, promocionando la actividad física y los estilos de vida saludable, mediante un plan de medios donde se articule mínimo con 3 instituciones educativas del municipio, los presidentes de las juntas de acción comunal y demás actores comunitarios.</t>
  </si>
  <si>
    <t>Desarrollar una estrategia de información en salud a través de las tecnologías de la comunicación con el fin de promover factores protectores y reducir el riesgo de presentar cáncer de mama, cáncer de cuello uterino y cáncer de próstata.</t>
  </si>
  <si>
    <t>Implementar dispositivos comunitarios orientados a generar un espacio relacional con las comunidades para establecer servicios y acciones de acogida, escucha activa, acompañamiento, asistencia, formación, capacitación y referenciación a otros servicios sectoriales e intersectoriales.</t>
  </si>
  <si>
    <t xml:space="preserve">Desarrollar una estrategia de información en salud para prevenir los embarazo no deseados, mediante mensajes dirigidos a los adolescentes, jóvenes, madres y padres o tutores, con el fin de fomentar la construcción de un proyecto de vida que le permita a la población adolescente y joven ir dando pasos para conformarlo, incluyendo la toma de conciencia de su sexualidad y de las medidas de autocuidado para la prevención conductas de riesgo para las ITS, consumo de drogas y conductas suicidas y toma de decisiones en general. </t>
  </si>
  <si>
    <t>Implementar una estrategia de maternidad segura.</t>
  </si>
  <si>
    <t>implementar una estrategia de movilización social en la Semana Andina, en articulación con la plataforma de juventud, grupos juveniles, instituciones educativas u otros, con el objetivo de realizar prevención del embarazo y promoción de los servicios amigables para contribuir a disminuir las brechas de acceso a servicios de salud en las y los adolescente, ademas de promover el ejercicio de los derechos humanos, incluido los sexuales y reproductivos, la equidad social y de género.</t>
  </si>
  <si>
    <t>Implementar 1 campaña en salud para la reducción de factores de riesgo asociados a la proliferación de vectores transmisores de enfermedades causadas por arbovirus con énfasis en los entornos y grupos poblacionales identificados.</t>
  </si>
  <si>
    <t>Implementar 2  estrategias de educación en salud, para sensibilizar y educar a la comunidad sobre la tenencia responsable de mascotas.</t>
  </si>
  <si>
    <t>Realizar acciones para la promoción de la importancia de la vacunación y el apoyo a las jornada de vacunación en el urbana urbana y rural.</t>
  </si>
  <si>
    <t>Realizar 1 campaña de Información en salud para la prevención de las enfermedades Infecciosas, Emergentes, Reemergentes y Desatendidas.</t>
  </si>
  <si>
    <t>Implementar 1 estrategia de comunicación e información en salud para el manejo de las emergencias y desastres en el municipio de Paz de Ariporo.</t>
  </si>
  <si>
    <t>Implementar 1 estrategia para identificar y/o mitigar los riesgos laborales en la población trabajadora.</t>
  </si>
  <si>
    <t>Implementar una estrategia de información en salud que promueva la seguridad alimentaria y nutricional para impactar la reducción de la desnutrición.</t>
  </si>
  <si>
    <t>Implementar 1 estrategia con enfoque de salud y género.</t>
  </si>
  <si>
    <t>Implementar 1 estrategia con enfoque diferencial para mejorar la salud en las comunidades indigenas.</t>
  </si>
  <si>
    <t>Fortalecimiento de los procesos de gestión de la salud pública y de la autoridad sanitaria en el municipio de Paz De Ariporo</t>
  </si>
  <si>
    <t>SD</t>
  </si>
  <si>
    <t>*Desarrollar el sistema de vigilancia en salud pública de acuerdo con los lineamientos, protocolos y normatividad legal vigente, realizando seguimiento al 100% de los eventos de interés en salud pública.
*Efectuar monitoreo y seguimiento al plan de intervenciones colectivas en salud para la vigencia 2021 en el municipio de Paz de Ariporo Casanare.
*Realizar la actualización del Análisis Situacional en Salud con el modelo de determinantes sociales ASIS 2021 en el municipio de Paz de Ariporo Casanare.
*Desarrollar las acciones de planeación, monitoreo y evaluación del plan territorial de salud, con su componente operativo anual de inversiones (COAI) y el plan de acción en salud (PAS), en la plataforma SISPRO a cargo del municipio de Paz de Ariporo.
*Formular el Plan de Seguridad Alimentaria y Nutricional.</t>
  </si>
  <si>
    <t>Fortalecimiento de la identidad cultural, el patrimonio y las manifestaciones artísticas para el turismo en el municipio de Paz De Ariporo</t>
  </si>
  <si>
    <t>Realizar acompañamiento a un proyecto artistico y cultural "identificación de talentos culturales en el área rrual"</t>
  </si>
  <si>
    <t>Wisney Martínez</t>
  </si>
  <si>
    <t>Se creará 1 convocatoria para otorgar estímulos a los agentes, creadores e innovadores culturales.</t>
  </si>
  <si>
    <t>FORTALECIMIENTO A LA GESTIÓN DE LAS INSTITUCIONES EDUCATIVAS PARA GARANTIZAR LA ASISTENCIA, COBERTURA Y PERMANENCIA DE LA POBLACIÓN ESTUDIANTIL Y CON ENFOQUE DIFERENCIAL EN EL MUNICIPIO DE PAZ DE ARIPORO.</t>
  </si>
  <si>
    <t>Se realizara a traves de procesos contractuales, para la entrega de raciones a las Instituciones Educativas area Urbana</t>
  </si>
  <si>
    <t xml:space="preserve">Daniela Garcia </t>
  </si>
  <si>
    <t>Gestionar ante la secretaria de Educación Departamental, la implementación alfabetizacion y modelos felixibles educativos en las Instituciones Educativas del Municipio de Paz de Ariporo</t>
  </si>
  <si>
    <t>En articulación con las Instituciones Educativas se realizara  campaña de sencibilizacion a padres para que  los niños de Preescolar se encuentre matriculados  en las Instituciones Educativas y asi garantizar  la atención integral a la primera infancia.</t>
  </si>
  <si>
    <t xml:space="preserve">
FORTALECIMIENTO EN EL DESEMPEÑO DE PROCESOS DE ENSEÑANZA Y APRENDIZAJE Y CON ENFOQUE DIFERENCIAL EN LAS INSTITUCIONES EDUCATIVAS DEL MUNICIPIO DE PAZ DE ARIPORO
</t>
  </si>
  <si>
    <t xml:space="preserve">A traves de procesos contractuales de profesional de apoyo de la administración municipal para fortalecer los PEI de las Instituciones Educativas del municipio de Paz de Ariporo </t>
  </si>
  <si>
    <t>Realizar procesos contractuales para dotación tecnologica para las Instituciones Educativas del Municipio de Paz de Ariporo Y acto administrativo para  pago de Servicios Publicos Y gratuidad</t>
  </si>
  <si>
    <t xml:space="preserve">Apoyo a la atención integral, acciones de empoderamiento, emprendimiento y participación de la mujer en el municipio de paz de Ariporo -   Casanare
</t>
  </si>
  <si>
    <t>Presentar el documento técnico del proyecto de acuerdo de la política publica de "Mujeres y equidad de genero" ante el concejo municipal.</t>
  </si>
  <si>
    <t>Nery Dilenia Fuentes Carvajal</t>
  </si>
  <si>
    <t>Contratar una persona natural que brinde servicios asistenciales, con experiencia con la población a intervenir.</t>
  </si>
  <si>
    <t>implementar una estrategia para la prevencion de la violencia de genero.</t>
  </si>
  <si>
    <t>Articular acciones con entidades de formación para la generación de ingresos (Fundación Amanecer, SENA, Camara de Comercio, ESAP) entre otros.</t>
  </si>
  <si>
    <t>Crear un espacio radial a través del cual se relice promoción frente a la eliminación de todo tipo de violencia contra las Mujeres.</t>
  </si>
  <si>
    <t>Realizar capacitaciones a travesde acciones conjuntas con Comisaria de Familia, y otras entidades promotras de los derechos de las Mujeres.</t>
  </si>
  <si>
    <t xml:space="preserve">Asistencia , inclusión y atención integral a la población primera infancia, infancia, adolescencia con enfoque diferencial del municipio de  Paz De Ariporo
</t>
  </si>
  <si>
    <t>Articulación de acciones con ICBF, a traves de la Mesa de Primera Infancia, para el seguimirnto de la atención de los de niños y niñas en los CDI.</t>
  </si>
  <si>
    <t>Realizar seguimiento a la politica publica de infancia y adilescencia del municipio, a atraves de la activación de la mesa de participación de NNA.</t>
  </si>
  <si>
    <t>Contratación de un perfil técnico, con experiencia con el grupo poblacional a intevenir.</t>
  </si>
  <si>
    <t>Reactivación de la mesa de Primera Infancia, Infancia, Adolescencia y Fortalecimiento Familiar, entre ICBF y SGBS.</t>
  </si>
  <si>
    <t>Contratación del Profesional y Enlace del Progrma Mas Familias en Acción.</t>
  </si>
  <si>
    <t xml:space="preserve">Fortalecimiento , atención e inclusión de la población joven en programas sociales, culturales, formativos y económicos en el municipio de  Paz De Ariporo
</t>
  </si>
  <si>
    <t>Presentar el documento técnico del proyecto de acuerdo de la política publica de "Juventudes" ante el concejo municipal.</t>
  </si>
  <si>
    <t xml:space="preserve">Realizar acciones conjuntas con la PMJ, para la capacitación de los jovenes en liderazgo y participación política. </t>
  </si>
  <si>
    <t>Articulación con Secretaría de Gobierno y Secretaría de Salud para la implementación y  funcionamiento de los dispositivos de escucha y atención para jóvenes.</t>
  </si>
  <si>
    <t>Fortalecimiento de la atención integral a la población adulto mayor del municipio de  Paz De Ariporo.</t>
  </si>
  <si>
    <t>Proceso de contratación de paquetes nutricionales adulto mayor hogar día.</t>
  </si>
  <si>
    <t>Contratación de un perfil profesional, con experiencia con el grupo poblacional a intevenir.</t>
  </si>
  <si>
    <t>Proceso de contratación para garantizar la atención integral de los adulto mayores del hogar Mi Ranchito.</t>
  </si>
  <si>
    <t>Articulación de accciones con Oficina de Recreación y Deporte</t>
  </si>
  <si>
    <t>Articulación con el SENA para el seguimiento al proceso de formación de cuidadores.</t>
  </si>
  <si>
    <t>Implementación de actividades deportivas, recreativas y de educación física para el desarrollo humano sin sedentarismo en la población del municipio de Paz De Ariporo</t>
  </si>
  <si>
    <t>Presentar el documento técnico del proyecto de acuerdo de la política publica del Deporte ante el concejo municipal.</t>
  </si>
  <si>
    <t>5 escenarios deportivos dotados</t>
  </si>
  <si>
    <t>Se implementará la Estrategia ´Paz de Ariporo en movimiento como un auge del deporte.</t>
  </si>
  <si>
    <t>Fortalecer las escuelas de formacion deportiva con  actividades e implementos para la práctica del deporte y la recreación</t>
  </si>
  <si>
    <t>Implementar Campamentos juveniles, Proceso de formación en habilidades, destrezas, técnicas con los jovenes de las I.E de Paz de Ariporo.</t>
  </si>
  <si>
    <t>Se desarrollarán jornadas deportivas  etnoculturales en el Municipio.</t>
  </si>
  <si>
    <t>Fortalecimiento del sector agropecuario para el desarrollo económico y competitivo en el municipio de Paz De Ariporo</t>
  </si>
  <si>
    <t>**Contratación de personal idoneo para realizar las actividades. **Diseños y aspectos Normativos de los planes. **Formulación y adopcion de plan de desarrollo. **Identificacion de recursos.</t>
  </si>
  <si>
    <t>**Identificación de vocación agropecuaria en el municipio, con ayuda de la Unidad de Planificación Rural Agropecuaria UPRA.</t>
  </si>
  <si>
    <t xml:space="preserve">**Gestionar con proyectos ante la Gobernacióny Ministerio. </t>
  </si>
  <si>
    <t xml:space="preserve">**Identificar productores. **Gestionar Activos productivos en gobernación, empresas privadas. </t>
  </si>
  <si>
    <t>**Proyectar alianzas productivas. **Gestionar maquinaria para mejoramiento. **Gestionar ante la gobernacion, empresas del sector publico y privadas.</t>
  </si>
  <si>
    <t xml:space="preserve"> **Gestión ante la Gobernación de Casanare. **Gestión con la Agencia de Desarrollo Rural ADR. </t>
  </si>
  <si>
    <t xml:space="preserve"> **Gestión ante la Gobernación de Casanare. </t>
  </si>
  <si>
    <t>**Caracterizacion de mujeres rurales. **Ejecutar alianzas productivas</t>
  </si>
  <si>
    <t>**Caracterización de jovenes rurales. **Proyectar alianzas agropecuarias. **Convenios con entidades publicas.</t>
  </si>
  <si>
    <t>**Plan de contingencia. **Solicitud para acompañamiento de autoridades.**Campaña de divulgacion tecnologica y publica de mercado campesino.**Inscripción de participantes. **Acompañamiento en la jornada.</t>
  </si>
  <si>
    <t>Meta cumplida</t>
  </si>
  <si>
    <t>Apoyo a la formalización de la propiedad rural en el municipio de Paz De Ariporo</t>
  </si>
  <si>
    <t>No programada</t>
  </si>
  <si>
    <t>**Analisis del sector. **Contratacion de talento humano. **Estudios y analisis de los mismos.</t>
  </si>
  <si>
    <t>yo soy gordo maricon y que 2021</t>
  </si>
  <si>
    <t>Fortalecimiento del estatus zoosanitario de la producción pecuaria en el municipio de Paz De Ariporo</t>
  </si>
  <si>
    <t>Fortalecimiento del sector agropecuario con la implementación de extensionismo rural y transferencia de tecnología en el municipio de Paz De Ariporo</t>
  </si>
  <si>
    <t>**Contratación de EPSEA.. **Contratación de personal capacitado. **Capacitaciones a productores.</t>
  </si>
  <si>
    <t>**Gestion con la gobernación. **Formulación de proyecto</t>
  </si>
  <si>
    <t>Fortalecimiento de la competitividad empresarial y turística del municipio de Paz De Ariporo</t>
  </si>
  <si>
    <t>**Gestión con FONTUR para la realización.</t>
  </si>
  <si>
    <t>**Gestión de convenios entre Empresas y Alcaldia.</t>
  </si>
  <si>
    <t>**Convenios con compañias. **Gestion de señales viales en entidades publicas y privadas.</t>
  </si>
  <si>
    <t>**Gestionar con entidades los estudios normativos para la protección de las reservas. **Convenios con las autoridades pertinentes para la elaboración.</t>
  </si>
  <si>
    <t>**Caracterización de empresas turisticas. **Convenios con instituciones educativas. **Fortalecimiento en el sector empresarial. **Conversatorios para las empresas.</t>
  </si>
  <si>
    <t>**Convenio con los colegios municipales.</t>
  </si>
  <si>
    <t>**Realización de campañas estrategicas. **Estrategias de mercado **Promocion de sitios turisticos municipales. **</t>
  </si>
  <si>
    <t>**Caracterización de empresas. **Capacitaciones de mercadeo. **Ayudas en convenios.</t>
  </si>
  <si>
    <t>**Capacitación a empresas productivas. **Transferencia tecnologica y de mercado. **Convenios con empresas del sector. **Asociatividad</t>
  </si>
  <si>
    <t>**Caracterizar las empresas de acuerdo a su actividad economica. **Gestionar cursos o capacitaciones con instituciones educativas. ** Brindar apoyo a las empresas capacitadas.</t>
  </si>
  <si>
    <t>**Caracterizar los artesanos del municipio. **Gestionar capacitaciones con instituciones. **Generar asocioaciones de artesanos. **Apoyo a artesanos capacitados y asociados.</t>
  </si>
  <si>
    <t>**Capacitar personas para elaboracion de estrategias mercantiles y empresariales. **Fomentar participacion del publico en general a apoyar el comercio local.</t>
  </si>
  <si>
    <t>**Gestionar cursos . **Capacitacion para vendedores informales.</t>
  </si>
  <si>
    <t>**Contratacion de talento humano. **Fomentar proyectos productivos. **Unidades productivas desarrolladas.</t>
  </si>
  <si>
    <t>**Realizar proyectos para mejoramiento empresarial. **Solicitar convenios para capacitaciones al personal.</t>
  </si>
  <si>
    <t>Desarrollo de acciones para la preservación y conservación de la biodiversidad, el recurso hídrico y los ecosistemas estratégicos del municipio de Paz De Ariporo</t>
  </si>
  <si>
    <t>**Recurso humano. **Capacitaciones a dueños de propiedades privadas. **Seguimientos a sectores. **Planificación de sectores para asistencia tecnica. **Gestión y apoyo para consildar el SIMAP con el programa de riqueza natural-USAID.</t>
  </si>
  <si>
    <t>Generar convenio con CATARUBEN</t>
  </si>
  <si>
    <t>Fortalecimiento de la educación ambiental en el municipio de Paz De Ariporo</t>
  </si>
  <si>
    <t>Convenio con CATARUBEN</t>
  </si>
  <si>
    <t>Realizar campañas de sensibilzación</t>
  </si>
  <si>
    <t>Implementación de acciones de adaptación y mitigación al cambio climático, preservando el patrimonio ambiental del municipio de Paz De Ariporo</t>
  </si>
  <si>
    <t>**Talento humano para ejecutar proyectos de mitigacion. **Realizar campañas referidos al cambio climatico.</t>
  </si>
  <si>
    <t>**Invitación a comunidades. **Capacitación y charlas a comunidades. **Convenios con instituciones educativas.</t>
  </si>
  <si>
    <t>**Caracterizar predios con poca vegetacion. **Realizar sembratones con especies de la región. **Acompañamiento de autoridades municipales.</t>
  </si>
  <si>
    <t>**Contrucción de vivero. **Semilleros de plantulas. **Adaptación de plantulas. **Convenios con entidades privadas.</t>
  </si>
  <si>
    <t>**Caracterización de personas y fincas. **Instalacion de estufas.</t>
  </si>
  <si>
    <t>Elaboró: ANDRES FELIPE SANCHEZ</t>
  </si>
  <si>
    <t>MARCO JULIO FERNANDEZ</t>
  </si>
  <si>
    <t>Cargo: TECNICO</t>
  </si>
  <si>
    <t>SEC. SAGYMA</t>
  </si>
  <si>
    <t>YAZMIN HELENA GONZALEZ MARTINEZ</t>
  </si>
  <si>
    <t>Construcción mantenimiento y/o adecuación del equipamiento del municipio de   Paz De Ariporo</t>
  </si>
  <si>
    <t>+</t>
  </si>
  <si>
    <t>Fortalecimiento a la gestión de las I.E para garantizar la asistencia, cobertura y permanencia de la población estudiantil con enfoque diferencial en el municipio de Paz de Ariporo</t>
  </si>
  <si>
    <t>Implementción de actividades deportivas recreativas y de educación fisica para el desarrollo humano sin sedentarismo en la población del municipio de Paz de Ariporo</t>
  </si>
  <si>
    <t xml:space="preserve">Gestion de estudios y diseños de un parque infantil en el area urbana del municipio </t>
  </si>
  <si>
    <t>actividad realizada por profesional de la SIOP</t>
  </si>
  <si>
    <t xml:space="preserve">Optimización y cobertura del servicio de agua potable y saneamiento básico en el municipio de  Paz De Ariporo
</t>
  </si>
  <si>
    <t xml:space="preserve">2020852500003
</t>
  </si>
  <si>
    <t>Se gestionaran mediante la ejecución del proyecto CONSTRUCCIÓN DE LAS REDES DE ACUEDUCTO, ALCANTARILLADO
SANITARIO Y OBRAS COMPLEMENTARIAS EN LOS BARRIOS DEL 
SECTOR NOROCCIDENTAL DEL ÁREA URBANA DEL MUNICIPIO DE
PAZ DE ARIPORO - CASANARE</t>
  </si>
  <si>
    <t xml:space="preserve">El proyecto se encuetra listo para gestionar por regalias </t>
  </si>
  <si>
    <t>Recuros de  FONPET</t>
  </si>
  <si>
    <t>proyecto listo para financiar con recursos regalias</t>
  </si>
  <si>
    <t xml:space="preserve">actividad conjunta con la empresa de servicios publicos </t>
  </si>
  <si>
    <t>DONADOS</t>
  </si>
  <si>
    <t xml:space="preserve">proyecto gestinado </t>
  </si>
  <si>
    <t>DESARROLLO DE ACCIONES Y ESTRATEGIAS DE GESTION Y MANEJO DEL RIESGO DE DESASTRES EN EL MUNICIPIO DE PAZ DE ARIPORO</t>
  </si>
  <si>
    <t>convenio COLOMBIA RURAL</t>
  </si>
  <si>
    <t>Construcción , mantenimiento y rehabilitación de la infraestructura vial urbana y rural del Municipio
  Paz De Ariporo</t>
  </si>
  <si>
    <t xml:space="preserve">2020852500004
</t>
  </si>
  <si>
    <t>convenio INVIAS</t>
  </si>
  <si>
    <t>Estudios y diseños y redes de electrficación para lotes Los Alcaravanes</t>
  </si>
  <si>
    <t xml:space="preserve">Adecuación de 5 escenarios deportivos </t>
  </si>
  <si>
    <t>Durante la vigencia 2021 se apoyarán 2 festivales culturales en nuestro municipio</t>
  </si>
  <si>
    <t>Impulsar a traves de espacios de partición y visibiliazación las iniciativas juveniles</t>
  </si>
  <si>
    <t>Gestionar la construccion del centro de atencion untegral Hogar dia del adulto mayor en el munciipio de Paz de Ariporo</t>
  </si>
  <si>
    <t>Gernerar espacios de encuentros intergeneracionales con los adultos mayores.</t>
  </si>
  <si>
    <t>Promocion de inicativas productivas de los adultos mayores en espacios de particiáción.</t>
  </si>
  <si>
    <t>Suscripcion de convenio interadministrativo para el pago de subsidios de acueducto, alcantarillado y aseo</t>
  </si>
  <si>
    <t xml:space="preserve">Se realizará el mantenimiento de una maquina amarilla propiedad del municipio </t>
  </si>
  <si>
    <t>Se realizará el mantenimiento del alumbrado y pago del mismo</t>
  </si>
  <si>
    <t>En el POAI existen 100 millones</t>
  </si>
  <si>
    <t>Se realizara el mantenimiento de vias urbanas y rurales mediante la contratación de operadores de maquinaria, profesionales, suministro de combustible  e intervención a tramos viales</t>
  </si>
  <si>
    <t xml:space="preserve">Mantenimiento a las instalaciones de la biblioteca </t>
  </si>
  <si>
    <t xml:space="preserve">Mantenimiento y construcción de infraestructura educativas mediante la intervención de 5 instituciones educativas </t>
  </si>
  <si>
    <t xml:space="preserve">Adecuación de 3 escenarios deportivos, mediante gestión de la SIOP </t>
  </si>
  <si>
    <t>Se realizarán los estudios y diseños del acueducto para la vereda Las Guamas del municipio de Paz de Ariporo</t>
  </si>
  <si>
    <t>Actividad conjunta con la empresa de servicios publicos</t>
  </si>
  <si>
    <t>Se gestionaran los estudios y diseños para la  CONSTRUCCION DE TREINTA Y OCHO (38)  UNIDADES SANITARIAS Y SISTEMA INDIVIDUAL DE MANEJO DE AGUAS RESIDUALES EN LA VEREDA MANIROTES DEL MUNICIPO DE PAZ DE ARIPORO, CASANARE - ORINOQUIA.</t>
  </si>
  <si>
    <t>Se realizara el proyecto CONSTRUCCION DE PAVIMENTO RIGIDO EN TRAMOS VIALES DEL CASCO URBANO DEL MUNICIPIO DE PAZ DE ARIPORO - CASANARE ORINOQUIA</t>
  </si>
  <si>
    <t>Se realizará el proyecto MANTENIMIENTO Y MEJORAMIENTO DE LA VÍA TERCIARIA MARGINAL / LA MESA DEL MUNICIPIO DE PAZ DE ARIPORO, DEPARTAMENTO DE CASANARE.</t>
  </si>
  <si>
    <t>Se ejecutara el proyecto   MEJORAMIENTO A NIVEL DE PAVIMENTO DE UN TRAMO DE VÍA Y CONSTRUCCIÓN DE OBRAS DE DRENAJE DEL CORREDOR VIAL ENTRE EL CASCO URBANO DEL MUNICIPIO DE PAZ DE ARIPORO Y EL CORREGIMIENTO DE  MONTAÑAS DEL TOTUMO, DEPARTAMENTO DE  CASANARE</t>
  </si>
  <si>
    <t>Se ejecutará el proyecto   MEJORAMIENTO A NIVEL DE PAVIMENTO DE UN TRAMO DE VÍA Y CONSTRUCCIÓN DE OBRAS DE DRENAJE DEL CORREDOR VIAL ENTRE EL CASCO URBANO DEL MUNICIPIO DE PAZ DE ARIPORO Y EL CORREGIMIENTO DE  MONTAÑAS DEL TOTUMO, DEPARTAMENTO DE  CASANARE</t>
  </si>
  <si>
    <t>REGALIAS</t>
  </si>
  <si>
    <t>SECRETARIA GENERAL Y DE GOBIERNO</t>
  </si>
  <si>
    <t>NA</t>
  </si>
  <si>
    <t>ATENCION GARANTIZADA CON EQUIPO DE COMISARIA DE FAMILIA HASTA EL MES DE DICIEMBRE 2021</t>
  </si>
  <si>
    <t>OJO</t>
  </si>
  <si>
    <t>Desarrollo de actividades para el fortalecimiento del gobierno territorial en el municipio de Paz de Ariporo</t>
  </si>
  <si>
    <t>Implementación de acciones para el fortalecimiento de la seguridad y la convivencia ciudadana en el municipio de Paz De Ariporo</t>
  </si>
  <si>
    <t>Celebración de Convenio Interadministrativo con municipios de Paz de Ariporo, Hato Corozal, Sácama, La Salina y Pore para garantizar atención a jóvenes del SNRP En el circuito judicial de Paz de Ariporo</t>
  </si>
  <si>
    <t>Arrendamiento de inmueble para garantizar la implementación y adecuación del Hogar de Paso para la atención integral de los menores en restablecimiento de derechos</t>
  </si>
  <si>
    <t>Fortalecimiento de acciones y estrategias de atención a la población víctima del conflicto armado en el municipio de Paz De Ariporo</t>
  </si>
  <si>
    <t>Realización encuentro conmemorativo al día de las victimas el 09 de abril de 2021</t>
  </si>
  <si>
    <t>Entrega de subsidios de arriendo temporal a víctimas del conflicto armado</t>
  </si>
  <si>
    <t>Meta Cumplida</t>
  </si>
  <si>
    <t>Realizar las actividades de acuerdo a la programación de la UARIV</t>
  </si>
  <si>
    <t>Contratación de un profesional hasta el mes de diciembre de 2021</t>
  </si>
  <si>
    <t>Articulación con el proyecto de seguridad que tiene a cargo el equipo profesional de fortalecimiento de la comisaria de familia</t>
  </si>
  <si>
    <t>Articulación con el PISCC</t>
  </si>
  <si>
    <t>Desarrollo de actividades de fortalecimiento financiero en el municipio de Paz De Ariporo</t>
  </si>
  <si>
    <t>Desarrollo de acciones afirmativas y de fortalecimiento para la comunidad indígena y la comunidad afrodescendiente del municipio de Paz De Ariporo</t>
  </si>
  <si>
    <t>Contratación de enlace</t>
  </si>
  <si>
    <t>Contratación Enlace Indígena</t>
  </si>
  <si>
    <t>Celebración del día de la afrocolombianidad</t>
  </si>
  <si>
    <t>Presentación de proyectos ante el comité de orden público para aprobación respectiva</t>
  </si>
  <si>
    <t>Contratación de un profesional para brindar asistencia técnica y capacitación a las organizaciones comunitarias</t>
  </si>
  <si>
    <t>Celebración del día de la acción comunal</t>
  </si>
  <si>
    <t>Formular política publica comunal</t>
  </si>
  <si>
    <t>Desarrollo de acciones y estrategias de gestión y manejo del riesgo de desastres en el municipio de Paz De Ariporo</t>
  </si>
  <si>
    <t>$75.000.000 para Convenio Cuerpo de Bomberos voluntarios y $5.000.000 para apoyo a otros organismos de socorro</t>
  </si>
  <si>
    <t>$33.000.000 para atención plan verano y $10.000.000 para otras emergencias</t>
  </si>
  <si>
    <t>Contratación de un profesional para fortalecimiento del consejo municipal de gestión del riesgo</t>
  </si>
  <si>
    <t>Garantizar la participación de las víctimas en el proceso de elección de los miembros</t>
  </si>
  <si>
    <t>$10,000,000 para jornada de atención a víctimas de desaparición forzada y $8,000,000 para contratación del profesional de apoyo a la personería municipal para atención a las víctimas del conflicto armado</t>
  </si>
  <si>
    <t>Con asesoría del ministerio del interior el enlace de victimas actualizará el plan</t>
  </si>
  <si>
    <t>Destinación espacio físico en el centro de convivencia para funcionamiento del punto de atención a victimas</t>
  </si>
  <si>
    <t>Articulación con la UARIV</t>
  </si>
  <si>
    <t>Contratación consultoría</t>
  </si>
  <si>
    <t>Desarrollo de actividades de atención e inclusión a la población en situación de discapacidad del municipio de Paz De Ariporo</t>
  </si>
  <si>
    <t>Desarrollo de actividades de enfoque diferencial e inclusión para la población con orientación sexual e identidad de género diversa en el Municipio de Paz De Ariporo</t>
  </si>
  <si>
    <t>Apoyo en el proceso de inclusión y equidad a la población reintegrada y reincorporada en el municipio de Paz De Ariporo</t>
  </si>
  <si>
    <t>Acciones serán adelantadas con el enlace de discapacidad contratado</t>
  </si>
  <si>
    <t>Cofinanciación con organismos multilaterales</t>
  </si>
  <si>
    <t>Realizar gestión con entidades para capacitación</t>
  </si>
  <si>
    <t>Realizar gestión con entidades competentes</t>
  </si>
  <si>
    <t>Realizar gestión con entidades públicas y privadas</t>
  </si>
  <si>
    <t>Actividades realizadas por el enlace afrodescendiente</t>
  </si>
  <si>
    <t>Actividades realizadas por intermedio del enlace afrodescendiente</t>
  </si>
  <si>
    <t>Formulación del plan de etnodesarrollo está en ajuste de observaciones realizadas por el DNP</t>
  </si>
  <si>
    <t>Gestionar ante la secretaria de educación departamental</t>
  </si>
  <si>
    <t>Articulación de acciones con las dependencias de la administración municipal para atención integral</t>
  </si>
  <si>
    <t>Contratación para formulación del plan de gestión del riesgo</t>
  </si>
  <si>
    <t>Gestión para formulación de proyectos</t>
  </si>
  <si>
    <t>Formulación política libertad de cultos</t>
  </si>
  <si>
    <t>Promover la conformación de veedurías ciudadana</t>
  </si>
  <si>
    <t>Gestión ante entidades competentes</t>
  </si>
  <si>
    <t>Diseño de campañas</t>
  </si>
  <si>
    <t>Articulación PISCC</t>
  </si>
  <si>
    <t>Articulación con el departamento</t>
  </si>
  <si>
    <t>Estrategias para prevenir el reclutamiento con entidades competentes</t>
  </si>
  <si>
    <t>Gestionar ante entidades competentes</t>
  </si>
  <si>
    <t>Contratación</t>
  </si>
  <si>
    <t>Diseño de Estrategias</t>
  </si>
  <si>
    <t>**Contratación de personal idoneo. **Capacitación teorico practica al personal respecto a la vacunacion.</t>
  </si>
  <si>
    <t>**Contratación de personal idoneo. **Capacitación a productores.</t>
  </si>
  <si>
    <t>Marco Julio Fernández</t>
  </si>
  <si>
    <t>**Caracterización de emprendedores. **Capacitaciones de mercadeo. **Divulgación tecnologica</t>
  </si>
  <si>
    <t>Se realiza en el marco del Foro Educativo Municipal</t>
  </si>
  <si>
    <t>Revisión de documento existente de la política pública de adulto mayor y radicar ante el Concejo Municipoal</t>
  </si>
  <si>
    <t>Suscripción Contrato de Obra Pública para el alienderamiento de los predios del acueducto municipal</t>
  </si>
  <si>
    <t xml:space="preserve">Contratación de profesional idóneo </t>
  </si>
  <si>
    <t xml:space="preserve">Actualizar el acuerdo del Consejo Municipal de Ciencia, Tecnología e Innovación a través de la citación de sus integrantes </t>
  </si>
  <si>
    <t>Identificar y establecer una estrategia de CTeI y ponerla en marcha en el municipio</t>
  </si>
  <si>
    <t>en el marco de la realización del festival de la llanura en el mes de octubre realizaran actividades que promuevan la cultura, patrimonio y turismo con el fin de reactivar la economia en el Municipio.</t>
  </si>
  <si>
    <t xml:space="preserve">se vincularan  niños, niñas y jovenes del municipio para procesos de formacion artistico-musical en diferentes modalidades en la casa de la cultural Jaime Rodriguez del Municipio. </t>
  </si>
  <si>
    <t>mediante mesa de trabajo con los rectores se les brindará espacios de participación  para que estudiantes de 9 a 11 grado  puedan prestar sus servicios sociales en acitividades  culturales y patrimoniales.</t>
  </si>
  <si>
    <t>Se realizará el primer concurso del libro el cual busca incentivar a la lectura en NNA</t>
  </si>
  <si>
    <t>mediante la caracterización de los puntos de patrimonio cultural se creara el archivo artistico patrimonial y cultural del municipio.</t>
  </si>
  <si>
    <t>mediante mesas de trabajo con la comunidad cultural se  recolectara la información, con el fin de realizar los laboratorios de participación.</t>
  </si>
  <si>
    <t>mediante acto admisnitrativo que se presentatra ante el congreso se realizara la gestion con el fin de lograr el reconocimiento del festival internacional de la llanura como patrimonio cultural de la nación.</t>
  </si>
  <si>
    <t>mediante una consultoria se formulara y adoptara el plan de  desarrollo cultural y patrimonial del municipio de Paz de Ariporo</t>
  </si>
  <si>
    <t>Diseñar acciones para implementación</t>
  </si>
  <si>
    <t>Fortalecimiento de la actividad de fiscalización y cobro coactivo</t>
  </si>
  <si>
    <t>Contratar el estudio de reorganización administrativa con recursos del SGR</t>
  </si>
  <si>
    <t xml:space="preserve">Gestión ante la Cámara de Comercio para identificar empresas interesadas </t>
  </si>
  <si>
    <t>Otorgar alivio de pasivos cuando sea ordenado por la autoridad competente</t>
  </si>
  <si>
    <t>DEPENDENCIA</t>
  </si>
  <si>
    <t>OAP</t>
  </si>
  <si>
    <t>SAGYMA</t>
  </si>
  <si>
    <t>SGBS</t>
  </si>
  <si>
    <t>SIOP</t>
  </si>
  <si>
    <t>SSM</t>
  </si>
  <si>
    <t>SGG</t>
  </si>
  <si>
    <t>TOTAL</t>
  </si>
  <si>
    <t>PI</t>
  </si>
  <si>
    <t>DIRENERCIA</t>
  </si>
  <si>
    <t>PA</t>
  </si>
  <si>
    <t>DIF</t>
  </si>
  <si>
    <t>Contratación de profesional: 2 PROYECTOS CIUDADANOS DE EDUCACION AMBIENTAL (PROCEDA) en temas Residuos Sólidos y Uso del Agua</t>
  </si>
  <si>
    <t>Vinculación personal: EMPODERAMIENTO ECONOMICO, POLITICO Y SOCIAL PARA LA INCLUSION Y GARANTIZAR LOS DERECHOS DE LA MUJER y OMENTAR LA PARTICIPACION EFECTIVA DE LA MUJER EN LOS DISTINTOS ESPACIOS DE FORMACION Y EMPODERAMIENTO. La meta son 20 iniciativas productivas, personal recienmente contratado, metas para el próximo cuatrenio</t>
  </si>
  <si>
    <t xml:space="preserve">Vinculación de profesional para APOYO Y DISEÑO DE ACCIONES PARA LA ATENCION INTEGRAL DE LA PRIMERA INFANCIA Y ADOLESCENCIA CON ENFOQUE DIFERENCIAL </t>
  </si>
  <si>
    <t>ASIGNACION DE SUBSIDIOS EN LA PRESTACION DE LOS SERVICIOS PUBLICOS DOMICILIARIOS DE ALCANTARILLADO A XX USUARIOS</t>
  </si>
  <si>
    <t>ASIGNACION DE SUBSIDIOS EN LA PRESTACION DE LOS SERVICIOS PUBLICOS DOMICILIARIOS DE ASEO A XX USUARIOS</t>
  </si>
  <si>
    <t>Vinculación de profesional para LA FORMULACIÓN, ESTRUCTURACION, ASISTENCIA,SEGUIMIENTO Y CONTROL  DEL PROYECTO “OPTIMIZACION Y COBERTURA DEL SERVICIO DE AGUA POTABLE Y SANEAMIENTO BÁSICO</t>
  </si>
  <si>
    <t>Pago por vinculación al régimen subsidiado a xxx ususarios a las EPS´s MEDIMAS, NUEVA EPS, SALUD TOTAL, CAPITAL SALUD y CAPRESOCA</t>
  </si>
  <si>
    <t xml:space="preserve">Auditoría a los REGIMENES CONTRIBUTIVO Y SUBSIDIADO </t>
  </si>
  <si>
    <t>Vinculación de AUXILIAR DE ENFERMERIA para VIGILANCIA EN SALUD PUBLICA DEL NUEVO CORONAVIRUS COVID 19, VIOLENCIA DE GENERO E NTRAFAMILIAR, SALUD SEXUAL Y REPRODUCTIVA, TUBERCULOSIS, HANSEN, HEPATITIS C, COINFECCION HEPATITIS B-DELTA, INSPECCION Y SEGUIMIENTO A LOS EVENTOS NOTIFICADOS AL SIVIGILA , EVENTOS INMUNOPEVENIBLES , DESNUTRICIÓN</t>
  </si>
  <si>
    <t>Contratación del Enlace de víctimas</t>
  </si>
  <si>
    <t>Contratación del Enlace de  población afro</t>
  </si>
  <si>
    <t>Contratación enlace indígena</t>
  </si>
  <si>
    <t xml:space="preserve">Vinculación de profesionales para ASISTENCIA PSICOLOGICA A LOS USUARIOS DE COMISARIA DE FAMILIA, </t>
  </si>
  <si>
    <t>Vinculación de profesional para REALIZAR ACCIONES DE ASISTENCIA TECNICA, ACOMPAÑAMIENTO Y CAPACITACION  A JUNTAS DE ACCION COMUNAL</t>
  </si>
  <si>
    <t>Vinculación de profesional para FORTALECER LA GESTION TRIBUTARIA DEL MUNICIPIO, TRAVES DE LA ACTUALIZACION DE FORMATOS, BASE DE DATOS, PARA LAS ETAPAS DE FISCALIZACION, DETERMINACION, LIQUIDACION, DISCUSION Y COBRO DE LOS IMPUESTOS</t>
  </si>
  <si>
    <t>REALIZAR ACCIONES DE ASISTENCIA TECNICA, ACOMPAÑAMIENTO Y APOYO A ORGANISMOS DE SOCORRO TENDIENTES A LOGRAR DISMINUIR LOS NIVELES DE VULNERABILIDAD DE LA POBLACION FRENTE A FENOMENOS DE DESASTRES NATURALES O ANTROPICOS DE CONFORMIDAD A</t>
  </si>
  <si>
    <t>TRIMESTRE 1</t>
  </si>
  <si>
    <t>3 Eventos relizados en: 2 en el Parque ecologico, 1 em el coliseo de ferias</t>
  </si>
  <si>
    <t>Existe un profesional de manera permanente actualizando MIPG</t>
  </si>
  <si>
    <t>Vinculación de personal para: ORIENTACION Y FORTALECIMIENTO CONECTIVIDAD HABILITACION PUNTO VIVE DIGITAL IE NUESTRA SEÑORA DE MANARE e ITEIPA. Meta en proceso de cumplimiento con dos técnicos contratados.</t>
  </si>
  <si>
    <t>Se realizó convocatoria y procesos de postulación para gestores culturales, en la cual se inscribieron 16 artistas en plataforma</t>
  </si>
  <si>
    <t>Se coordinó con la Institución Educativa Francisco José de Caldas, estudiantes realizan horas sociales en la Casa de la Cultura</t>
  </si>
  <si>
    <t xml:space="preserve">Vinculación de artista: SHOW ARTISTICO Y CULTURAL DE REPENTISMO (COPLERO) FESTIVAL DEL TROMPO Y LA ZARANDA, CORREGIMIENTO MONTAÑAS DEL TOTUMO </t>
  </si>
  <si>
    <t>En articulación con ICBF, se está garantizando la educación intregral a los niños de primera infancia menores de 5 años, a través de la atención de los mismos en las modalidades CDI familiar e inatitucional</t>
  </si>
  <si>
    <t>Se reazió de la mesa de participación en la cual hacen parte NNA</t>
  </si>
  <si>
    <t>Se viene fortaleciendo a 66 agentes educativas del ICBF a través de capacitación en fortalecimeinto pedagógico y comunitario en la primera infancia</t>
  </si>
  <si>
    <t xml:space="preserve">En articulación con la Registraduría Nacional se adelantaron 2 jornadas denominada TU IDENTIDAD ES LA LLAVE DE TODOS TUS DERECHOS en la cual se hace proceso de registro civil y entrega de tarjetas de identidad a los niños del municipio. </t>
  </si>
  <si>
    <t>Vinculación de personal para PROMOVER ESPACIOS Y MECANISMOS DE PARTICIPACION PARA EL EMPODERAMIENTO DE LOS JOVENES. En el mes de noviembre, se adelnatará el proceso de elección de la ditectiva de ma mesa</t>
  </si>
  <si>
    <t>Se apoyó a una iniciativa juvenil en el primer encuentro juvenil de emprendedores en Yopal</t>
  </si>
  <si>
    <t>A través de la vinculicón del referente de niñez, se han atendido 172 NNA en diferentes actividades culturales</t>
  </si>
  <si>
    <t>Apoyo a 5 adultos mayores en iniciativas de huertas caseras, fabricación de chinchorros, gastronomía, manualidades las cuales se han invitado a los mercados campesinos</t>
  </si>
  <si>
    <t>Se han beneficiado 68 adultos mayores con programas de aeróbicos realizados en la Villa Olímpica</t>
  </si>
  <si>
    <t>Se realizó roceso de formación donde se vincularon 30 aprendices en cuidado de población con discapacidad de los cuales culminaron exitosamente su parte electiva 7 de ellos, queines se encuentran realizando su práctica en el Hogar Mi Ranchito</t>
  </si>
  <si>
    <t>Mediante actividades lúdicas recreativas y deportivas, se han beneficiado 160 NNA</t>
  </si>
  <si>
    <t>Se realizó 1 encuentro intergeneracional y se atendieron 5 adultos mayores y 15 niños actividad denominada valores y saberes ancestrales</t>
  </si>
  <si>
    <t>Vinculación de ENTRENADOR EN LA DISCIPLINA FUTBOL SALA donde se tienen vinculados 40 NNA</t>
  </si>
  <si>
    <t>Vinculación de técnico para BRINDAR APOYO A LA GESTIÓN EN  LAS ACTIVIDADES  ELÉCTRICAS y PAGO SUMINISTRO DE ENERGIA ALUMBRADO PUBLICO a la Empresa ENERCA, se ha hecho mantenimiento al AP de Caño Chiquito, puesto de salud del Totumo, Carrastol y en el casco urbano en diferentes puntos de la carrera 10, mantenimiento y cambio de fotoceldas. Tambien en Plaza de Mercado, parque 20 de julio, terminal de transportes, palacio municipal.</t>
  </si>
  <si>
    <t>ASIGNACION DE SUBSIDIOS EN LA PRESTACION DE LOS SERVICIOS PUBLICOS DOMICILIARIOS DE ACUEDUCTO A XX USUARIOS a marzo se habían pagado $208.498.487 por los tres servicios</t>
  </si>
  <si>
    <t>Realizar una accion de mitigación del riesgo</t>
  </si>
  <si>
    <t xml:space="preserve">Se apoyarán 2 Deportistas de alto rendimiento del Municipio de Paz de Ariporo </t>
  </si>
  <si>
    <t>Gestión para la construcción y/o optimización de soluciones individuales de saneamiento básico en el área rural</t>
  </si>
  <si>
    <t xml:space="preserve">Número de usuarios con sistemas individuales de tratamiento de aguas residuales </t>
  </si>
  <si>
    <t xml:space="preserve">Gestión para la adquisición de equipos son sistema de succión-presión para la operación del sistema de alcantarillado </t>
  </si>
  <si>
    <t>Equipos adquiridos</t>
  </si>
  <si>
    <t>BRINDAR ASISTENCIA INTEGRAL Y SOCIAL A LOS ADULTOS MAYORES RESIDENTES EN EL HOGAR GERIATRICO MI RANCHITO a través de la contratación con una Fundación y PAGO SERVICIOS PUBLICOS DE ENERGIA ELECTRICA Y GAS DOMICILIARIO, Vinculación de personal para REALIZAR ACCIONES DIRIGIDAS A LA PROTECCION Y DESARROLLO INTEGRAL DEL ADULTO MAYOR, se atendieron 77 adultos mayores a través de actividades de ocupación del tiempo libre de hábtos de vida saludable.</t>
  </si>
  <si>
    <t>Actualización y aliemntación de las herramientas SUIFP, SECOP, SIA OBSERVA, SUIT, KPT, SUI, GESPROY</t>
  </si>
  <si>
    <t>Asistencia técnica en la identificación, promoción y formación artística de nuevos valores  culturales beneficienado a 46 personas de los Centros Poblados y Zona Rural.  De igual manera se han realizado acompañamiento con 14 emprendedores culturales con la estrategia de fortalecimiento económico y cultural (vitrinas culturales)</t>
  </si>
  <si>
    <t>Celebración del día de la llaneridad así: A la fecha se ha realizado en la vereda La Motuz, está pendiente realizar 6 eventos en diferentes veredas</t>
  </si>
  <si>
    <t>Vinculación de 16 instructores en las modalidades de canto, guitarra, banda marcial, arpa, bandola, danza llanera, bajo, cuatro y maracas para la escuela de música Jaime Rodríguez (casa de la cultura), y un apoyo administratiuvo beneficiando a 310 NNA</t>
  </si>
  <si>
    <t>Se contrató el profesional de apoyo quien se encuentra en proceso de socialización e inscripción de participantes, el concurso se encuentra abierto, libro album ilustrado sobre el medio ambiente el cual se hará en el mes de octubre</t>
  </si>
  <si>
    <t>Se vinculó un profesional para realizar esa actividad, a la f</t>
  </si>
  <si>
    <t>Vinculación profesional para: APOYO LOS PEI DE LAS IE ORIENTADO AL PROYECTO VOCACIONAL DE ESTUDIANTES DE GRADO ONCE COMO FORTALECIMIENTO DE LA CALIDAD EDUCATIVA. Visitas a colegios, orientación vocaional en educación superior, charla de proyecto de vida estudiantes grado 11 y asignación de recursos de Gratuidad del SGP para las IE</t>
  </si>
  <si>
    <t>Vinculación del ENLACE DE FAMILIAS EN ACCIÓN, AUXILIAR FAMILIAS Y JÓVENES EN ACCIÓN Y APOYO PSICOSOCIAL, Familias en Acción, jóvenes en acción y Red Unidos</t>
  </si>
  <si>
    <t>A través del profesional de apoyo para adulto mayor, se han beneficiado un total de 903 adultos mayores en diferentes actividades recreativas, deportivas y culturales para el sano desarrollo de su proceso de envejecimiento y vejez</t>
  </si>
  <si>
    <t>Cancha cubierta el Palmar, contrato con Registro Presupuestal de fecha 30 de junio, no se ha iniciado la obra</t>
  </si>
  <si>
    <t>Estudio vulnerabilidad palacio municipal</t>
  </si>
  <si>
    <t>Convenio Puente La Chapa</t>
  </si>
  <si>
    <t>Se realizaron 600 metros de jarillón en la cual se gastaron 112 horas máquina contratadas por la administración municipal más 100 horas con la maquinaria de la alcaldía en la vereda Sabanetas. En El Vecia se realizó la  descolmatación de la madre vieja y construcción de talud protector de 3 kilómetros con maquinaria de Gestión del Riesgo de la Gobernación, el aporte de Pza fueron volquetas, permisos, combustible.</t>
  </si>
  <si>
    <t>Vinculación de personal para actividades de apoyo y OPERADOR DE MOTONIVELADORA, VIBROCOMPACTADOR, VOLQUETA, CADENERO, INSPECTOR. Se han intervenido 68  Km de vías rurales: Candelaria, La Motuz. La Palma</t>
  </si>
  <si>
    <t>Se han realizado 2 sesiones de mesa efectiva de participación de víctimas con el apoyo logístico de la administración municipal, en las cuales han asistido 20 representantes de la población víctima. Adicionalmente el pago de las sesiones</t>
  </si>
  <si>
    <t>Se realizó la actualización y aprobación del Plan de Contingencia por parte del Comité de Justicia Transicional y está en la etapa de ejecución. Además el pago de ayudas humanitarias inmediatas (subsidio de arriendo)</t>
  </si>
  <si>
    <t>Se ha actualizado la base de datos de la población discapacitada en la cual, se han acercado 487 personas aportando su certificado de discapacidad o historia clínica y documento de identidad, aún no se ha realizado un abrrido en el municipio</t>
  </si>
  <si>
    <t>Convenio Bomberos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</si>
</sst>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 #,##0_);_(* \(#,##0\);_(* &quot;-&quot;_);_(@_)"/>
    <numFmt numFmtId="165" formatCode="_(* #,##0.00_);_(* \(#,##0.00\);_(* &quot;-&quot;??_);_(@_)"/>
    <numFmt numFmtId="166" formatCode="_(&quot;$&quot;\ * #,##0.00_);_(&quot;$&quot;\ * \(#,##0.00\);_(&quot;$&quot;\ * &quot;-&quot;??_);_(@_)"/>
    <numFmt numFmtId="167" formatCode="_(&quot;$&quot;\ * #,##0_);_(&quot;$&quot;\ * \(#,##0\);_(&quot;$&quot;\ * &quot;-&quot;??_);_(@_)"/>
    <numFmt numFmtId="168" formatCode="_ * #,##0_ ;_ * \-#,##0_ ;_ * &quot;-&quot;??_ ;_ @_ "/>
    <numFmt numFmtId="169" formatCode="#,##0.0"/>
    <numFmt numFmtId="170" formatCode="_(* #,##0_);_(* \(#,##0\);_(* &quot;-&quot;??_);_(@_)"/>
    <numFmt numFmtId="171" formatCode="[$$-240A]\ #,##0"/>
  </numFmts>
  <fonts count="26" x14ac:knownFonts="1">
    <font>
      <sz val="11"/>
      <color theme="1"/>
      <name val="Calibri"/>
      <family val="2"/>
      <scheme val="minor"/>
    </font>
    <font>
      <sz val="11"/>
      <color theme="1"/>
      <name val="Calibri"/>
      <family val="2"/>
      <scheme val="minor"/>
    </font>
    <font>
      <sz val="9"/>
      <name val="Arial"/>
      <family val="2"/>
    </font>
    <font>
      <b/>
      <sz val="9"/>
      <name val="Arial"/>
      <family val="2"/>
    </font>
    <font>
      <sz val="10"/>
      <name val="Arial"/>
      <family val="2"/>
    </font>
    <font>
      <b/>
      <sz val="9"/>
      <color indexed="81"/>
      <name val="Tahoma"/>
      <family val="2"/>
    </font>
    <font>
      <b/>
      <sz val="8"/>
      <color theme="1"/>
      <name val="Calibri"/>
      <family val="2"/>
      <scheme val="minor"/>
    </font>
    <font>
      <sz val="14"/>
      <name val="Arial"/>
      <family val="2"/>
    </font>
    <font>
      <b/>
      <sz val="14"/>
      <name val="Arial"/>
      <family val="2"/>
    </font>
    <font>
      <sz val="10"/>
      <name val="Calibri"/>
      <family val="2"/>
      <scheme val="minor"/>
    </font>
    <font>
      <sz val="11"/>
      <name val="Calibri"/>
      <family val="2"/>
      <scheme val="minor"/>
    </font>
    <font>
      <b/>
      <sz val="8"/>
      <name val="Calibri"/>
      <family val="2"/>
      <scheme val="minor"/>
    </font>
    <font>
      <sz val="9"/>
      <color indexed="81"/>
      <name val="Tahoma"/>
      <family val="2"/>
    </font>
    <font>
      <b/>
      <sz val="11"/>
      <color theme="1"/>
      <name val="Calibri"/>
      <family val="2"/>
      <scheme val="minor"/>
    </font>
    <font>
      <sz val="11"/>
      <name val="Arial"/>
      <family val="2"/>
    </font>
    <font>
      <b/>
      <sz val="11"/>
      <name val="Arial"/>
      <family val="2"/>
    </font>
    <font>
      <b/>
      <sz val="9"/>
      <color theme="1"/>
      <name val="Calibri"/>
      <family val="2"/>
      <scheme val="minor"/>
    </font>
    <font>
      <sz val="9"/>
      <color theme="1"/>
      <name val="Calibri"/>
      <family val="2"/>
      <scheme val="minor"/>
    </font>
    <font>
      <sz val="9"/>
      <name val="Arial Narrow"/>
      <family val="2"/>
    </font>
    <font>
      <sz val="11"/>
      <color rgb="FFFF0000"/>
      <name val="Calibri"/>
      <family val="2"/>
      <scheme val="minor"/>
    </font>
    <font>
      <b/>
      <sz val="14"/>
      <color rgb="FFFF0000"/>
      <name val="Arial"/>
      <family val="2"/>
    </font>
    <font>
      <b/>
      <sz val="9"/>
      <color rgb="FFFF0000"/>
      <name val="Arial"/>
      <family val="2"/>
    </font>
    <font>
      <b/>
      <sz val="8"/>
      <color rgb="FFFF0000"/>
      <name val="Calibri"/>
      <family val="2"/>
      <scheme val="minor"/>
    </font>
    <font>
      <sz val="10"/>
      <color rgb="FFFF0000"/>
      <name val="Calibri"/>
      <family val="2"/>
      <scheme val="minor"/>
    </font>
    <font>
      <sz val="9"/>
      <color rgb="FF0070C0"/>
      <name val="Arial"/>
      <family val="2"/>
    </font>
    <font>
      <sz val="11"/>
      <color rgb="FFFF0000"/>
      <name val="Arial"/>
      <family val="2"/>
    </font>
  </fonts>
  <fills count="16">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rgb="FF00B050"/>
        <bgColor indexed="64"/>
      </patternFill>
    </fill>
    <fill>
      <patternFill patternType="solid">
        <fgColor rgb="FF00B0F0"/>
        <bgColor indexed="64"/>
      </patternFill>
    </fill>
    <fill>
      <patternFill patternType="solid">
        <fgColor rgb="FFFFFF00"/>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rgb="FFFFC000"/>
        <bgColor indexed="64"/>
      </patternFill>
    </fill>
    <fill>
      <patternFill patternType="solid">
        <fgColor rgb="FFFF0000"/>
        <bgColor indexed="64"/>
      </patternFill>
    </fill>
    <fill>
      <patternFill patternType="solid">
        <fgColor rgb="FF92D050"/>
        <bgColor indexed="64"/>
      </patternFill>
    </fill>
    <fill>
      <patternFill patternType="solid">
        <fgColor theme="0" tint="-0.34998626667073579"/>
        <bgColor indexed="64"/>
      </patternFill>
    </fill>
  </fills>
  <borders count="34">
    <border>
      <left/>
      <right/>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top style="thin">
        <color auto="1"/>
      </top>
      <bottom style="thin">
        <color auto="1"/>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bottom style="thin">
        <color auto="1"/>
      </bottom>
      <diagonal/>
    </border>
    <border>
      <left style="thin">
        <color auto="1"/>
      </left>
      <right style="medium">
        <color indexed="64"/>
      </right>
      <top style="thin">
        <color auto="1"/>
      </top>
      <bottom style="thin">
        <color auto="1"/>
      </bottom>
      <diagonal/>
    </border>
    <border>
      <left/>
      <right/>
      <top style="thin">
        <color auto="1"/>
      </top>
      <bottom/>
      <diagonal/>
    </border>
    <border>
      <left/>
      <right style="thin">
        <color auto="1"/>
      </right>
      <top/>
      <bottom style="thin">
        <color auto="1"/>
      </bottom>
      <diagonal/>
    </border>
    <border>
      <left style="thin">
        <color auto="1"/>
      </left>
      <right style="medium">
        <color indexed="64"/>
      </right>
      <top/>
      <bottom style="thin">
        <color auto="1"/>
      </bottom>
      <diagonal/>
    </border>
    <border>
      <left style="thin">
        <color auto="1"/>
      </left>
      <right/>
      <top/>
      <bottom/>
      <diagonal/>
    </border>
    <border>
      <left/>
      <right style="thin">
        <color auto="1"/>
      </right>
      <top/>
      <bottom/>
      <diagonal/>
    </border>
    <border>
      <left style="thin">
        <color auto="1"/>
      </left>
      <right style="medium">
        <color indexed="64"/>
      </right>
      <top style="thin">
        <color auto="1"/>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medium">
        <color indexed="64"/>
      </left>
      <right style="thin">
        <color auto="1"/>
      </right>
      <top style="medium">
        <color indexed="64"/>
      </top>
      <bottom style="thin">
        <color auto="1"/>
      </bottom>
      <diagonal/>
    </border>
    <border>
      <left style="thin">
        <color auto="1"/>
      </left>
      <right/>
      <top style="medium">
        <color indexed="64"/>
      </top>
      <bottom/>
      <diagonal/>
    </border>
    <border>
      <left/>
      <right/>
      <top style="medium">
        <color indexed="64"/>
      </top>
      <bottom/>
      <diagonal/>
    </border>
    <border>
      <left/>
      <right style="thin">
        <color auto="1"/>
      </right>
      <top style="medium">
        <color indexed="64"/>
      </top>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right style="medium">
        <color indexed="64"/>
      </right>
      <top style="thin">
        <color auto="1"/>
      </top>
      <bottom style="thin">
        <color auto="1"/>
      </bottom>
      <diagonal/>
    </border>
    <border>
      <left style="medium">
        <color indexed="64"/>
      </left>
      <right style="thin">
        <color auto="1"/>
      </right>
      <top style="thin">
        <color auto="1"/>
      </top>
      <bottom/>
      <diagonal/>
    </border>
    <border>
      <left/>
      <right style="medium">
        <color indexed="64"/>
      </right>
      <top style="thin">
        <color auto="1"/>
      </top>
      <bottom/>
      <diagonal/>
    </border>
    <border>
      <left style="thin">
        <color auto="1"/>
      </left>
      <right style="medium">
        <color indexed="64"/>
      </right>
      <top style="thin">
        <color auto="1"/>
      </top>
      <bottom style="medium">
        <color indexed="64"/>
      </bottom>
      <diagonal/>
    </border>
    <border>
      <left/>
      <right style="thin">
        <color auto="1"/>
      </right>
      <top style="thin">
        <color auto="1"/>
      </top>
      <bottom style="medium">
        <color indexed="64"/>
      </bottom>
      <diagonal/>
    </border>
    <border>
      <left style="double">
        <color theme="0" tint="-0.14996795556505021"/>
      </left>
      <right style="double">
        <color theme="0" tint="-0.14996795556505021"/>
      </right>
      <top style="double">
        <color theme="0" tint="-0.14996795556505021"/>
      </top>
      <bottom style="double">
        <color theme="0" tint="-0.14996795556505021"/>
      </bottom>
      <diagonal/>
    </border>
  </borders>
  <cellStyleXfs count="5">
    <xf numFmtId="0" fontId="0" fillId="0" borderId="0"/>
    <xf numFmtId="165" fontId="1" fillId="0" borderId="0" applyFont="0" applyFill="0" applyBorder="0" applyAlignment="0" applyProtection="0"/>
    <xf numFmtId="166" fontId="1" fillId="0" borderId="0" applyFont="0" applyFill="0" applyBorder="0" applyAlignment="0" applyProtection="0"/>
    <xf numFmtId="0" fontId="4" fillId="0" borderId="0"/>
    <xf numFmtId="164" fontId="1" fillId="0" borderId="0" applyFont="0" applyFill="0" applyBorder="0" applyAlignment="0" applyProtection="0"/>
  </cellStyleXfs>
  <cellXfs count="279">
    <xf numFmtId="0" fontId="0" fillId="0" borderId="0" xfId="0"/>
    <xf numFmtId="0" fontId="2" fillId="0" borderId="3" xfId="0" applyNumberFormat="1" applyFont="1" applyBorder="1" applyAlignment="1">
      <alignment horizontal="center" vertical="center" wrapText="1"/>
    </xf>
    <xf numFmtId="3" fontId="2" fillId="0" borderId="3" xfId="0" applyNumberFormat="1" applyFont="1" applyBorder="1" applyAlignment="1">
      <alignment horizontal="center" vertical="center" wrapText="1"/>
    </xf>
    <xf numFmtId="165" fontId="2" fillId="0" borderId="3" xfId="1" applyFont="1" applyBorder="1" applyAlignment="1">
      <alignment horizontal="center" vertical="center" wrapText="1"/>
    </xf>
    <xf numFmtId="165" fontId="3" fillId="3" borderId="2" xfId="1" applyFont="1" applyFill="1" applyBorder="1" applyAlignment="1">
      <alignment horizontal="center" vertical="center" wrapText="1"/>
    </xf>
    <xf numFmtId="4" fontId="3" fillId="3" borderId="2" xfId="0" applyNumberFormat="1" applyFont="1" applyFill="1" applyBorder="1" applyAlignment="1">
      <alignment horizontal="center" vertical="center" wrapText="1"/>
    </xf>
    <xf numFmtId="165" fontId="6" fillId="7" borderId="3" xfId="1" applyFont="1" applyFill="1" applyBorder="1"/>
    <xf numFmtId="3" fontId="3" fillId="3" borderId="8" xfId="0" applyNumberFormat="1" applyFont="1" applyFill="1" applyBorder="1" applyAlignment="1">
      <alignment horizontal="center" vertical="center" wrapText="1"/>
    </xf>
    <xf numFmtId="3" fontId="3" fillId="3" borderId="10" xfId="0" applyNumberFormat="1" applyFont="1" applyFill="1" applyBorder="1" applyAlignment="1">
      <alignment horizontal="center" vertical="center" wrapText="1"/>
    </xf>
    <xf numFmtId="165" fontId="6" fillId="7" borderId="4" xfId="1" applyFont="1" applyFill="1" applyBorder="1"/>
    <xf numFmtId="167" fontId="2" fillId="0" borderId="3" xfId="2" applyNumberFormat="1" applyFont="1" applyBorder="1" applyAlignment="1">
      <alignment horizontal="center" vertical="center" wrapText="1"/>
    </xf>
    <xf numFmtId="0" fontId="8" fillId="0" borderId="3" xfId="0" applyNumberFormat="1" applyFont="1" applyBorder="1" applyAlignment="1">
      <alignment horizontal="center" vertical="center"/>
    </xf>
    <xf numFmtId="0" fontId="8" fillId="0" borderId="3" xfId="0" applyNumberFormat="1" applyFont="1" applyBorder="1" applyAlignment="1">
      <alignment horizontal="left" vertical="center"/>
    </xf>
    <xf numFmtId="0" fontId="8" fillId="0" borderId="3" xfId="0" applyNumberFormat="1" applyFont="1" applyBorder="1" applyAlignment="1">
      <alignment horizontal="left" vertical="center" wrapText="1"/>
    </xf>
    <xf numFmtId="14" fontId="8" fillId="0" borderId="3" xfId="0" applyNumberFormat="1" applyFont="1" applyBorder="1" applyAlignment="1">
      <alignment horizontal="left" vertical="center" wrapText="1"/>
    </xf>
    <xf numFmtId="165" fontId="6" fillId="6" borderId="2" xfId="1" applyFont="1" applyFill="1" applyBorder="1"/>
    <xf numFmtId="165" fontId="6" fillId="6" borderId="10" xfId="1" applyFont="1" applyFill="1" applyBorder="1"/>
    <xf numFmtId="0" fontId="9" fillId="0" borderId="3" xfId="0" applyFont="1" applyFill="1" applyBorder="1" applyAlignment="1">
      <alignment horizontal="justify" vertical="center" wrapText="1"/>
    </xf>
    <xf numFmtId="0" fontId="8" fillId="0" borderId="7" xfId="0" applyNumberFormat="1" applyFont="1" applyBorder="1" applyAlignment="1">
      <alignment horizontal="center" vertical="center"/>
    </xf>
    <xf numFmtId="165" fontId="6" fillId="7" borderId="5" xfId="1" applyFont="1" applyFill="1" applyBorder="1" applyAlignment="1">
      <alignment horizontal="center"/>
    </xf>
    <xf numFmtId="165" fontId="6" fillId="6" borderId="8" xfId="1" applyFont="1" applyFill="1" applyBorder="1" applyAlignment="1">
      <alignment horizontal="center"/>
    </xf>
    <xf numFmtId="0" fontId="9" fillId="0" borderId="3" xfId="0" applyFont="1" applyFill="1" applyBorder="1" applyAlignment="1">
      <alignment horizontal="center" vertical="center" wrapText="1"/>
    </xf>
    <xf numFmtId="0" fontId="8" fillId="0" borderId="4" xfId="0" applyNumberFormat="1" applyFont="1" applyBorder="1" applyAlignment="1">
      <alignment horizontal="left" vertical="center"/>
    </xf>
    <xf numFmtId="0" fontId="8" fillId="0" borderId="7" xfId="0" applyNumberFormat="1" applyFont="1" applyBorder="1" applyAlignment="1">
      <alignment horizontal="left" vertical="center"/>
    </xf>
    <xf numFmtId="0" fontId="8" fillId="0" borderId="5" xfId="0" applyNumberFormat="1" applyFont="1" applyBorder="1" applyAlignment="1">
      <alignment horizontal="left" vertical="center"/>
    </xf>
    <xf numFmtId="3" fontId="3" fillId="3" borderId="2" xfId="0" applyNumberFormat="1" applyFont="1" applyFill="1" applyBorder="1" applyAlignment="1">
      <alignment horizontal="center" vertical="center" wrapText="1"/>
    </xf>
    <xf numFmtId="1" fontId="2" fillId="0" borderId="3" xfId="0" applyNumberFormat="1" applyFont="1" applyBorder="1" applyAlignment="1">
      <alignment horizontal="center" vertical="center" wrapText="1"/>
    </xf>
    <xf numFmtId="0" fontId="7" fillId="0" borderId="7" xfId="0" applyNumberFormat="1" applyFont="1" applyBorder="1" applyAlignment="1">
      <alignment horizontal="left" vertical="center"/>
    </xf>
    <xf numFmtId="0" fontId="0" fillId="0" borderId="0" xfId="0" applyFont="1"/>
    <xf numFmtId="0" fontId="10" fillId="0" borderId="0" xfId="0" applyFont="1"/>
    <xf numFmtId="165" fontId="11" fillId="7" borderId="5" xfId="1" applyFont="1" applyFill="1" applyBorder="1" applyAlignment="1">
      <alignment horizontal="center"/>
    </xf>
    <xf numFmtId="165" fontId="11" fillId="7" borderId="3" xfId="1" applyFont="1" applyFill="1" applyBorder="1"/>
    <xf numFmtId="165" fontId="11" fillId="7" borderId="4" xfId="1" applyFont="1" applyFill="1" applyBorder="1"/>
    <xf numFmtId="165" fontId="11" fillId="6" borderId="8" xfId="1" applyFont="1" applyFill="1" applyBorder="1" applyAlignment="1">
      <alignment horizontal="center"/>
    </xf>
    <xf numFmtId="165" fontId="11" fillId="6" borderId="2" xfId="1" applyFont="1" applyFill="1" applyBorder="1"/>
    <xf numFmtId="165" fontId="11" fillId="6" borderId="10" xfId="1" applyFont="1" applyFill="1" applyBorder="1"/>
    <xf numFmtId="3" fontId="3" fillId="3" borderId="2" xfId="0" applyNumberFormat="1" applyFont="1" applyFill="1" applyBorder="1" applyAlignment="1">
      <alignment horizontal="center" vertical="center" wrapText="1"/>
    </xf>
    <xf numFmtId="0" fontId="8" fillId="0" borderId="4" xfId="0" applyNumberFormat="1" applyFont="1" applyBorder="1" applyAlignment="1">
      <alignment horizontal="left" vertical="center"/>
    </xf>
    <xf numFmtId="0" fontId="8" fillId="0" borderId="7" xfId="0" applyNumberFormat="1" applyFont="1" applyBorder="1" applyAlignment="1">
      <alignment horizontal="left" vertical="center"/>
    </xf>
    <xf numFmtId="0" fontId="8" fillId="0" borderId="5" xfId="0" applyNumberFormat="1" applyFont="1" applyBorder="1" applyAlignment="1">
      <alignment horizontal="left" vertical="center"/>
    </xf>
    <xf numFmtId="0" fontId="8" fillId="0" borderId="4" xfId="0" applyNumberFormat="1" applyFont="1" applyBorder="1" applyAlignment="1">
      <alignment horizontal="left" vertical="center"/>
    </xf>
    <xf numFmtId="0" fontId="8" fillId="0" borderId="7" xfId="0" applyNumberFormat="1" applyFont="1" applyBorder="1" applyAlignment="1">
      <alignment horizontal="left" vertical="center"/>
    </xf>
    <xf numFmtId="0" fontId="8" fillId="0" borderId="5" xfId="0" applyNumberFormat="1" applyFont="1" applyBorder="1" applyAlignment="1">
      <alignment horizontal="left" vertical="center"/>
    </xf>
    <xf numFmtId="3" fontId="3" fillId="3" borderId="2" xfId="0" applyNumberFormat="1" applyFont="1" applyFill="1" applyBorder="1" applyAlignment="1">
      <alignment horizontal="center" vertical="center" wrapText="1"/>
    </xf>
    <xf numFmtId="2" fontId="8" fillId="0" borderId="7" xfId="0" applyNumberFormat="1" applyFont="1" applyBorder="1" applyAlignment="1">
      <alignment horizontal="left" vertical="center"/>
    </xf>
    <xf numFmtId="0" fontId="8" fillId="0" borderId="7" xfId="0" applyNumberFormat="1" applyFont="1" applyBorder="1" applyAlignment="1">
      <alignment horizontal="justify" vertical="center"/>
    </xf>
    <xf numFmtId="2" fontId="2" fillId="0" borderId="3" xfId="2" applyNumberFormat="1" applyFont="1" applyBorder="1" applyAlignment="1">
      <alignment horizontal="center" vertical="center" wrapText="1"/>
    </xf>
    <xf numFmtId="3" fontId="2" fillId="0" borderId="3" xfId="0" applyNumberFormat="1" applyFont="1" applyBorder="1" applyAlignment="1">
      <alignment horizontal="justify" vertical="center" wrapText="1"/>
    </xf>
    <xf numFmtId="165" fontId="2" fillId="0" borderId="3" xfId="1" applyFont="1" applyFill="1" applyBorder="1" applyAlignment="1">
      <alignment horizontal="center" vertical="center" wrapText="1"/>
    </xf>
    <xf numFmtId="4" fontId="2" fillId="0" borderId="3" xfId="0" applyNumberFormat="1" applyFont="1" applyFill="1" applyBorder="1" applyAlignment="1">
      <alignment horizontal="center" vertical="center" wrapText="1"/>
    </xf>
    <xf numFmtId="2" fontId="2" fillId="0" borderId="3" xfId="0" applyNumberFormat="1" applyFont="1" applyBorder="1" applyAlignment="1">
      <alignment horizontal="center" vertical="center" wrapText="1"/>
    </xf>
    <xf numFmtId="3" fontId="2" fillId="0" borderId="2" xfId="0" applyNumberFormat="1" applyFont="1" applyBorder="1" applyAlignment="1">
      <alignment vertical="center" wrapText="1"/>
    </xf>
    <xf numFmtId="2" fontId="2" fillId="0" borderId="3" xfId="0" applyNumberFormat="1" applyFont="1" applyFill="1" applyBorder="1" applyAlignment="1">
      <alignment horizontal="center" vertical="center" wrapText="1"/>
    </xf>
    <xf numFmtId="2" fontId="10" fillId="0" borderId="0" xfId="0" applyNumberFormat="1" applyFont="1"/>
    <xf numFmtId="0" fontId="10" fillId="0" borderId="0" xfId="0" applyFont="1" applyAlignment="1">
      <alignment horizontal="justify"/>
    </xf>
    <xf numFmtId="165" fontId="10" fillId="0" borderId="0" xfId="0" applyNumberFormat="1" applyFont="1" applyFill="1"/>
    <xf numFmtId="0" fontId="10" fillId="0" borderId="0" xfId="0" applyFont="1" applyFill="1"/>
    <xf numFmtId="43" fontId="10" fillId="0" borderId="0" xfId="0" applyNumberFormat="1" applyFont="1"/>
    <xf numFmtId="3" fontId="3" fillId="3" borderId="2" xfId="0" applyNumberFormat="1" applyFont="1" applyFill="1" applyBorder="1" applyAlignment="1">
      <alignment horizontal="center" vertical="center" wrapText="1"/>
    </xf>
    <xf numFmtId="0" fontId="8" fillId="0" borderId="4" xfId="0" applyNumberFormat="1" applyFont="1" applyBorder="1" applyAlignment="1">
      <alignment horizontal="left" vertical="center"/>
    </xf>
    <xf numFmtId="0" fontId="8" fillId="0" borderId="7" xfId="0" applyNumberFormat="1" applyFont="1" applyBorder="1" applyAlignment="1">
      <alignment horizontal="left" vertical="center"/>
    </xf>
    <xf numFmtId="0" fontId="8" fillId="0" borderId="5" xfId="0" applyNumberFormat="1" applyFont="1" applyBorder="1" applyAlignment="1">
      <alignment horizontal="left" vertical="center"/>
    </xf>
    <xf numFmtId="0" fontId="8" fillId="9" borderId="3" xfId="0" applyNumberFormat="1" applyFont="1" applyFill="1" applyBorder="1" applyAlignment="1">
      <alignment horizontal="left" vertical="center"/>
    </xf>
    <xf numFmtId="0" fontId="8" fillId="8" borderId="3" xfId="0" applyNumberFormat="1" applyFont="1" applyFill="1" applyBorder="1" applyAlignment="1">
      <alignment horizontal="left" vertical="center"/>
    </xf>
    <xf numFmtId="0" fontId="0" fillId="9" borderId="0" xfId="0" applyFill="1"/>
    <xf numFmtId="0" fontId="0" fillId="8" borderId="0" xfId="0" applyFill="1"/>
    <xf numFmtId="1" fontId="8" fillId="0" borderId="4" xfId="0" applyNumberFormat="1" applyFont="1" applyBorder="1" applyAlignment="1">
      <alignment horizontal="left" vertical="center"/>
    </xf>
    <xf numFmtId="171" fontId="8" fillId="0" borderId="7" xfId="0" applyNumberFormat="1" applyFont="1" applyBorder="1" applyAlignment="1">
      <alignment horizontal="left" vertical="center"/>
    </xf>
    <xf numFmtId="1" fontId="8" fillId="0" borderId="7" xfId="0" applyNumberFormat="1" applyFont="1" applyBorder="1" applyAlignment="1">
      <alignment horizontal="left" vertical="center"/>
    </xf>
    <xf numFmtId="1" fontId="3" fillId="3" borderId="2" xfId="0" applyNumberFormat="1" applyFont="1" applyFill="1" applyBorder="1" applyAlignment="1">
      <alignment horizontal="center" vertical="center" wrapText="1"/>
    </xf>
    <xf numFmtId="1" fontId="6" fillId="7" borderId="3" xfId="1" applyNumberFormat="1" applyFont="1" applyFill="1" applyBorder="1"/>
    <xf numFmtId="1" fontId="6" fillId="6" borderId="2" xfId="1" applyNumberFormat="1" applyFont="1" applyFill="1" applyBorder="1"/>
    <xf numFmtId="1" fontId="0" fillId="0" borderId="0" xfId="0" applyNumberFormat="1"/>
    <xf numFmtId="171" fontId="0" fillId="0" borderId="0" xfId="0" applyNumberFormat="1"/>
    <xf numFmtId="0" fontId="15" fillId="0" borderId="12" xfId="0" applyNumberFormat="1" applyFont="1" applyBorder="1" applyAlignment="1">
      <alignment horizontal="left" vertical="center" wrapText="1"/>
    </xf>
    <xf numFmtId="14" fontId="15" fillId="0" borderId="12" xfId="0" applyNumberFormat="1" applyFont="1" applyBorder="1" applyAlignment="1">
      <alignment horizontal="left" vertical="center" wrapText="1"/>
    </xf>
    <xf numFmtId="0" fontId="15" fillId="0" borderId="13" xfId="0" applyNumberFormat="1" applyFont="1" applyBorder="1" applyAlignment="1">
      <alignment horizontal="left" vertical="center"/>
    </xf>
    <xf numFmtId="0" fontId="15" fillId="0" borderId="13" xfId="0" applyNumberFormat="1" applyFont="1" applyBorder="1" applyAlignment="1">
      <alignment horizontal="center" vertical="center"/>
    </xf>
    <xf numFmtId="166" fontId="15" fillId="0" borderId="13" xfId="2" applyFont="1" applyBorder="1" applyAlignment="1">
      <alignment horizontal="left" vertical="center"/>
    </xf>
    <xf numFmtId="0" fontId="15" fillId="0" borderId="7" xfId="0" applyNumberFormat="1" applyFont="1" applyBorder="1" applyAlignment="1">
      <alignment horizontal="left" vertical="center"/>
    </xf>
    <xf numFmtId="0" fontId="15" fillId="0" borderId="28" xfId="0" applyNumberFormat="1" applyFont="1" applyBorder="1" applyAlignment="1">
      <alignment horizontal="left" vertical="center"/>
    </xf>
    <xf numFmtId="165" fontId="13" fillId="7" borderId="3" xfId="1" applyFont="1" applyFill="1" applyBorder="1"/>
    <xf numFmtId="166" fontId="13" fillId="7" borderId="3" xfId="2" applyFont="1" applyFill="1" applyBorder="1"/>
    <xf numFmtId="0" fontId="10" fillId="0" borderId="3" xfId="0" applyFont="1" applyFill="1" applyBorder="1" applyAlignment="1">
      <alignment horizontal="justify" vertical="center" wrapText="1"/>
    </xf>
    <xf numFmtId="0" fontId="10" fillId="0" borderId="3" xfId="0" applyFont="1" applyFill="1" applyBorder="1" applyAlignment="1">
      <alignment horizontal="center" vertical="center" wrapText="1"/>
    </xf>
    <xf numFmtId="0" fontId="14" fillId="0" borderId="5" xfId="0" applyNumberFormat="1" applyFont="1" applyFill="1" applyBorder="1" applyAlignment="1">
      <alignment horizontal="center" vertical="center" wrapText="1"/>
    </xf>
    <xf numFmtId="2" fontId="14" fillId="0" borderId="3" xfId="0" applyNumberFormat="1" applyFont="1" applyFill="1" applyBorder="1" applyAlignment="1">
      <alignment horizontal="center" vertical="center" wrapText="1"/>
    </xf>
    <xf numFmtId="166" fontId="0" fillId="0" borderId="0" xfId="2" applyFont="1"/>
    <xf numFmtId="4" fontId="0" fillId="0" borderId="0" xfId="0" applyNumberFormat="1"/>
    <xf numFmtId="0" fontId="15" fillId="0" borderId="13" xfId="0" applyNumberFormat="1" applyFont="1" applyFill="1" applyBorder="1" applyAlignment="1">
      <alignment vertical="center" textRotation="90" wrapText="1"/>
    </xf>
    <xf numFmtId="0" fontId="15" fillId="0" borderId="30" xfId="0" applyNumberFormat="1" applyFont="1" applyFill="1" applyBorder="1" applyAlignment="1">
      <alignment vertical="center" textRotation="90" wrapText="1"/>
    </xf>
    <xf numFmtId="0" fontId="0" fillId="0" borderId="0" xfId="0" applyFont="1" applyFill="1"/>
    <xf numFmtId="1" fontId="14" fillId="0" borderId="3" xfId="0" applyNumberFormat="1" applyFont="1" applyFill="1" applyBorder="1" applyAlignment="1">
      <alignment horizontal="left" vertical="center" wrapText="1" indent="3"/>
    </xf>
    <xf numFmtId="0" fontId="14" fillId="0" borderId="3" xfId="0" applyNumberFormat="1" applyFont="1" applyFill="1" applyBorder="1" applyAlignment="1">
      <alignment horizontal="center" vertical="center" wrapText="1"/>
    </xf>
    <xf numFmtId="0" fontId="14" fillId="0" borderId="12" xfId="0" applyNumberFormat="1" applyFont="1" applyFill="1" applyBorder="1" applyAlignment="1">
      <alignment horizontal="center" vertical="center" wrapText="1"/>
    </xf>
    <xf numFmtId="166" fontId="14" fillId="0" borderId="3" xfId="2" applyFont="1" applyFill="1" applyBorder="1" applyAlignment="1">
      <alignment horizontal="center" vertical="center" wrapText="1"/>
    </xf>
    <xf numFmtId="1" fontId="14" fillId="0" borderId="3" xfId="0" applyNumberFormat="1" applyFont="1" applyFill="1" applyBorder="1" applyAlignment="1">
      <alignment horizontal="center" vertical="center" wrapText="1"/>
    </xf>
    <xf numFmtId="0" fontId="14" fillId="0" borderId="32" xfId="0" applyNumberFormat="1" applyFont="1" applyFill="1" applyBorder="1" applyAlignment="1">
      <alignment horizontal="center" vertical="center" wrapText="1"/>
    </xf>
    <xf numFmtId="0" fontId="14" fillId="0" borderId="31" xfId="0" applyNumberFormat="1" applyFont="1" applyFill="1" applyBorder="1" applyAlignment="1">
      <alignment horizontal="center" vertical="center" wrapText="1"/>
    </xf>
    <xf numFmtId="166" fontId="0" fillId="0" borderId="0" xfId="2" applyFont="1" applyFill="1"/>
    <xf numFmtId="0" fontId="15" fillId="0" borderId="2" xfId="0" applyNumberFormat="1" applyFont="1" applyBorder="1" applyAlignment="1">
      <alignment horizontal="left" vertical="center"/>
    </xf>
    <xf numFmtId="0" fontId="15" fillId="0" borderId="2" xfId="0" applyNumberFormat="1" applyFont="1" applyBorder="1" applyAlignment="1">
      <alignment horizontal="center" vertical="center"/>
    </xf>
    <xf numFmtId="0" fontId="15" fillId="0" borderId="10" xfId="0" applyNumberFormat="1" applyFont="1" applyBorder="1" applyAlignment="1">
      <alignment horizontal="left" vertical="center"/>
    </xf>
    <xf numFmtId="166" fontId="14" fillId="0" borderId="13" xfId="2" applyFont="1" applyBorder="1" applyAlignment="1">
      <alignment horizontal="left" vertical="center"/>
    </xf>
    <xf numFmtId="3" fontId="15" fillId="11" borderId="3" xfId="0" applyNumberFormat="1" applyFont="1" applyFill="1" applyBorder="1" applyAlignment="1">
      <alignment horizontal="center" vertical="center" wrapText="1"/>
    </xf>
    <xf numFmtId="3" fontId="15" fillId="3" borderId="3" xfId="0" applyNumberFormat="1" applyFont="1" applyFill="1" applyBorder="1" applyAlignment="1">
      <alignment horizontal="center" vertical="center" wrapText="1"/>
    </xf>
    <xf numFmtId="166" fontId="15" fillId="3" borderId="3" xfId="2" applyFont="1" applyFill="1" applyBorder="1" applyAlignment="1">
      <alignment horizontal="center" vertical="center" wrapText="1"/>
    </xf>
    <xf numFmtId="166" fontId="15" fillId="10" borderId="3" xfId="2" applyFont="1" applyFill="1" applyBorder="1" applyAlignment="1">
      <alignment horizontal="center" vertical="center" wrapText="1"/>
    </xf>
    <xf numFmtId="165" fontId="13" fillId="11" borderId="3" xfId="1" applyFont="1" applyFill="1" applyBorder="1" applyAlignment="1">
      <alignment horizontal="center"/>
    </xf>
    <xf numFmtId="165" fontId="13" fillId="11" borderId="3" xfId="1" applyFont="1" applyFill="1" applyBorder="1"/>
    <xf numFmtId="166" fontId="13" fillId="10" borderId="3" xfId="2" applyFont="1" applyFill="1" applyBorder="1"/>
    <xf numFmtId="165" fontId="13" fillId="6" borderId="3" xfId="1" applyFont="1" applyFill="1" applyBorder="1"/>
    <xf numFmtId="166" fontId="13" fillId="6" borderId="3" xfId="2" applyFont="1" applyFill="1" applyBorder="1"/>
    <xf numFmtId="0" fontId="15" fillId="0" borderId="3" xfId="0" applyNumberFormat="1" applyFont="1" applyFill="1" applyBorder="1" applyAlignment="1">
      <alignment vertical="center" textRotation="90" wrapText="1"/>
    </xf>
    <xf numFmtId="3" fontId="14" fillId="0" borderId="3" xfId="0" applyNumberFormat="1" applyFont="1" applyFill="1" applyBorder="1" applyAlignment="1">
      <alignment horizontal="center" vertical="center" wrapText="1"/>
    </xf>
    <xf numFmtId="0" fontId="0" fillId="0" borderId="0" xfId="0" applyFill="1"/>
    <xf numFmtId="0" fontId="2" fillId="0" borderId="3" xfId="0" applyNumberFormat="1" applyFont="1" applyFill="1" applyBorder="1" applyAlignment="1">
      <alignment horizontal="center" vertical="center" wrapText="1"/>
    </xf>
    <xf numFmtId="1" fontId="2" fillId="0" borderId="3" xfId="0" applyNumberFormat="1" applyFont="1" applyFill="1" applyBorder="1" applyAlignment="1">
      <alignment horizontal="center" vertical="center" wrapText="1"/>
    </xf>
    <xf numFmtId="3" fontId="2" fillId="0" borderId="3" xfId="0" applyNumberFormat="1" applyFont="1" applyFill="1" applyBorder="1" applyAlignment="1">
      <alignment horizontal="center" vertical="center" wrapText="1"/>
    </xf>
    <xf numFmtId="167" fontId="2" fillId="0" borderId="3" xfId="2" applyNumberFormat="1" applyFont="1" applyFill="1" applyBorder="1" applyAlignment="1">
      <alignment horizontal="center" vertical="center" wrapText="1"/>
    </xf>
    <xf numFmtId="3" fontId="3" fillId="0" borderId="3" xfId="0" applyNumberFormat="1" applyFont="1" applyFill="1" applyBorder="1" applyAlignment="1">
      <alignment horizontal="center" vertical="center" wrapText="1"/>
    </xf>
    <xf numFmtId="170" fontId="2" fillId="0" borderId="3" xfId="1" applyNumberFormat="1" applyFont="1" applyFill="1" applyBorder="1" applyAlignment="1">
      <alignment horizontal="center" vertical="center" wrapText="1"/>
    </xf>
    <xf numFmtId="0" fontId="2" fillId="0" borderId="3" xfId="0" applyNumberFormat="1" applyFont="1" applyFill="1" applyBorder="1" applyAlignment="1">
      <alignment horizontal="left" vertical="center" wrapText="1"/>
    </xf>
    <xf numFmtId="3" fontId="2" fillId="0" borderId="3" xfId="0" applyNumberFormat="1" applyFont="1" applyFill="1" applyBorder="1" applyAlignment="1">
      <alignment horizontal="left" vertical="center" wrapText="1"/>
    </xf>
    <xf numFmtId="165" fontId="16" fillId="7" borderId="5" xfId="1" applyFont="1" applyFill="1" applyBorder="1" applyAlignment="1">
      <alignment horizontal="center"/>
    </xf>
    <xf numFmtId="165" fontId="16" fillId="7" borderId="3" xfId="1" applyFont="1" applyFill="1" applyBorder="1"/>
    <xf numFmtId="165" fontId="16" fillId="7" borderId="4" xfId="1" applyFont="1" applyFill="1" applyBorder="1"/>
    <xf numFmtId="0" fontId="17" fillId="0" borderId="0" xfId="0" applyFont="1"/>
    <xf numFmtId="4" fontId="14" fillId="0" borderId="3" xfId="2" applyNumberFormat="1" applyFont="1" applyFill="1" applyBorder="1" applyAlignment="1">
      <alignment horizontal="center" vertical="center" wrapText="1"/>
    </xf>
    <xf numFmtId="4" fontId="0" fillId="0" borderId="0" xfId="0" applyNumberFormat="1" applyFill="1"/>
    <xf numFmtId="0" fontId="18" fillId="0" borderId="3" xfId="0" applyFont="1" applyFill="1" applyBorder="1" applyAlignment="1">
      <alignment horizontal="center" vertical="center" wrapText="1"/>
    </xf>
    <xf numFmtId="4" fontId="14" fillId="0" borderId="0" xfId="2" applyNumberFormat="1" applyFont="1" applyFill="1" applyBorder="1" applyAlignment="1">
      <alignment horizontal="center" vertical="center" wrapText="1"/>
    </xf>
    <xf numFmtId="0" fontId="8" fillId="0" borderId="7" xfId="0" applyNumberFormat="1" applyFont="1" applyBorder="1" applyAlignment="1">
      <alignment horizontal="left" vertical="center"/>
    </xf>
    <xf numFmtId="0" fontId="8" fillId="0" borderId="5" xfId="0" applyNumberFormat="1" applyFont="1" applyBorder="1" applyAlignment="1">
      <alignment horizontal="left" vertical="center"/>
    </xf>
    <xf numFmtId="3" fontId="3" fillId="3" borderId="2" xfId="0" applyNumberFormat="1" applyFont="1" applyFill="1" applyBorder="1" applyAlignment="1">
      <alignment horizontal="center" vertical="center" wrapText="1"/>
    </xf>
    <xf numFmtId="0" fontId="8" fillId="0" borderId="7" xfId="0" applyNumberFormat="1" applyFont="1" applyBorder="1" applyAlignment="1">
      <alignment horizontal="left" vertical="center"/>
    </xf>
    <xf numFmtId="4" fontId="10" fillId="0" borderId="0" xfId="0" applyNumberFormat="1" applyFont="1" applyFill="1"/>
    <xf numFmtId="171" fontId="2" fillId="0" borderId="3" xfId="0" applyNumberFormat="1" applyFont="1" applyFill="1" applyBorder="1" applyAlignment="1">
      <alignment horizontal="center" vertical="center" wrapText="1"/>
    </xf>
    <xf numFmtId="171" fontId="2" fillId="0" borderId="19" xfId="2" applyNumberFormat="1" applyFont="1" applyFill="1" applyBorder="1" applyAlignment="1">
      <alignment vertical="center"/>
    </xf>
    <xf numFmtId="171" fontId="3" fillId="0" borderId="3" xfId="0" applyNumberFormat="1" applyFont="1" applyFill="1" applyBorder="1" applyAlignment="1">
      <alignment horizontal="center" vertical="center" wrapText="1"/>
    </xf>
    <xf numFmtId="0" fontId="2" fillId="0" borderId="3" xfId="0" quotePrefix="1" applyNumberFormat="1" applyFont="1" applyFill="1" applyBorder="1" applyAlignment="1">
      <alignment horizontal="center" vertical="center" wrapText="1"/>
    </xf>
    <xf numFmtId="1" fontId="10" fillId="0" borderId="0" xfId="0" applyNumberFormat="1" applyFont="1" applyFill="1"/>
    <xf numFmtId="171" fontId="10" fillId="0" borderId="0" xfId="0" applyNumberFormat="1" applyFont="1" applyFill="1"/>
    <xf numFmtId="164" fontId="2" fillId="0" borderId="3" xfId="4" applyFont="1" applyFill="1" applyBorder="1" applyAlignment="1">
      <alignment horizontal="center" vertical="center" wrapText="1"/>
    </xf>
    <xf numFmtId="164" fontId="3" fillId="0" borderId="3" xfId="4" applyFont="1" applyFill="1" applyBorder="1" applyAlignment="1">
      <alignment horizontal="center" vertical="center" wrapText="1"/>
    </xf>
    <xf numFmtId="0" fontId="2" fillId="0" borderId="3" xfId="0" applyFont="1" applyFill="1" applyBorder="1" applyAlignment="1">
      <alignment vertical="center"/>
    </xf>
    <xf numFmtId="4" fontId="9" fillId="12" borderId="33" xfId="0" applyNumberFormat="1" applyFont="1" applyFill="1" applyBorder="1" applyAlignment="1">
      <alignment horizontal="center" vertical="center" wrapText="1"/>
    </xf>
    <xf numFmtId="4" fontId="9" fillId="7" borderId="33" xfId="0" applyNumberFormat="1" applyFont="1" applyFill="1" applyBorder="1" applyAlignment="1">
      <alignment horizontal="center" vertical="center" wrapText="1"/>
    </xf>
    <xf numFmtId="165" fontId="0" fillId="0" borderId="0" xfId="1" applyFont="1"/>
    <xf numFmtId="165" fontId="10" fillId="0" borderId="0" xfId="1" applyFont="1" applyFill="1"/>
    <xf numFmtId="4" fontId="9" fillId="0" borderId="33" xfId="0" applyNumberFormat="1" applyFont="1" applyFill="1" applyBorder="1" applyAlignment="1">
      <alignment horizontal="center" vertical="center" wrapText="1"/>
    </xf>
    <xf numFmtId="4" fontId="2" fillId="12" borderId="3" xfId="0" applyNumberFormat="1" applyFont="1" applyFill="1" applyBorder="1" applyAlignment="1">
      <alignment horizontal="center" vertical="center" wrapText="1"/>
    </xf>
    <xf numFmtId="0" fontId="14" fillId="13" borderId="3" xfId="0" applyNumberFormat="1" applyFont="1" applyFill="1" applyBorder="1" applyAlignment="1">
      <alignment horizontal="center" vertical="center" wrapText="1"/>
    </xf>
    <xf numFmtId="0" fontId="2" fillId="0" borderId="3" xfId="0" applyNumberFormat="1" applyFont="1" applyFill="1" applyBorder="1" applyAlignment="1">
      <alignment horizontal="justify" vertical="center" wrapText="1"/>
    </xf>
    <xf numFmtId="0" fontId="2" fillId="14" borderId="3" xfId="0" applyNumberFormat="1" applyFont="1" applyFill="1" applyBorder="1" applyAlignment="1">
      <alignment horizontal="center" vertical="center" wrapText="1"/>
    </xf>
    <xf numFmtId="0" fontId="14" fillId="0" borderId="5" xfId="0" applyNumberFormat="1" applyFont="1" applyFill="1" applyBorder="1" applyAlignment="1">
      <alignment horizontal="justify" vertical="center" wrapText="1"/>
    </xf>
    <xf numFmtId="4" fontId="14" fillId="12" borderId="3" xfId="2" applyNumberFormat="1" applyFont="1" applyFill="1" applyBorder="1" applyAlignment="1">
      <alignment horizontal="center" vertical="center" wrapText="1"/>
    </xf>
    <xf numFmtId="0" fontId="2" fillId="0" borderId="3" xfId="0" applyNumberFormat="1" applyFont="1" applyBorder="1" applyAlignment="1">
      <alignment horizontal="justify" vertical="center" wrapText="1"/>
    </xf>
    <xf numFmtId="0" fontId="14" fillId="14" borderId="3" xfId="0" applyNumberFormat="1" applyFont="1" applyFill="1" applyBorder="1" applyAlignment="1">
      <alignment horizontal="center" vertical="center" wrapText="1"/>
    </xf>
    <xf numFmtId="0" fontId="20" fillId="0" borderId="7" xfId="0" applyNumberFormat="1" applyFont="1" applyBorder="1" applyAlignment="1">
      <alignment horizontal="center" vertical="center"/>
    </xf>
    <xf numFmtId="3" fontId="21" fillId="3" borderId="8" xfId="0" applyNumberFormat="1" applyFont="1" applyFill="1" applyBorder="1" applyAlignment="1">
      <alignment horizontal="center" vertical="center" wrapText="1"/>
    </xf>
    <xf numFmtId="165" fontId="22" fillId="7" borderId="5" xfId="1" applyFont="1" applyFill="1" applyBorder="1" applyAlignment="1">
      <alignment horizontal="center"/>
    </xf>
    <xf numFmtId="165" fontId="22" fillId="6" borderId="8" xfId="1" applyFont="1" applyFill="1" applyBorder="1" applyAlignment="1">
      <alignment horizontal="center"/>
    </xf>
    <xf numFmtId="0" fontId="19" fillId="0" borderId="0" xfId="0" applyFont="1" applyFill="1"/>
    <xf numFmtId="0" fontId="19" fillId="0" borderId="0" xfId="0" applyFont="1"/>
    <xf numFmtId="0" fontId="23" fillId="0" borderId="3" xfId="0" applyFont="1" applyFill="1" applyBorder="1" applyAlignment="1">
      <alignment horizontal="center" vertical="center" wrapText="1"/>
    </xf>
    <xf numFmtId="9" fontId="9" fillId="0" borderId="3" xfId="0" applyNumberFormat="1" applyFont="1" applyFill="1" applyBorder="1" applyAlignment="1">
      <alignment horizontal="center" vertical="center" wrapText="1"/>
    </xf>
    <xf numFmtId="9" fontId="2" fillId="0" borderId="3" xfId="0" applyNumberFormat="1" applyFont="1" applyFill="1" applyBorder="1" applyAlignment="1">
      <alignment horizontal="center" vertical="center" wrapText="1"/>
    </xf>
    <xf numFmtId="0" fontId="9" fillId="15" borderId="3" xfId="0" applyFont="1" applyFill="1" applyBorder="1" applyAlignment="1">
      <alignment horizontal="center" vertical="center" wrapText="1"/>
    </xf>
    <xf numFmtId="3" fontId="24" fillId="0" borderId="3" xfId="0" applyNumberFormat="1" applyFont="1" applyFill="1" applyBorder="1" applyAlignment="1">
      <alignment horizontal="center" vertical="center" wrapText="1"/>
    </xf>
    <xf numFmtId="0" fontId="7" fillId="0" borderId="3" xfId="0" applyNumberFormat="1" applyFont="1" applyBorder="1" applyAlignment="1">
      <alignment horizontal="center"/>
    </xf>
    <xf numFmtId="0" fontId="8" fillId="0" borderId="10" xfId="0" applyNumberFormat="1" applyFont="1" applyBorder="1" applyAlignment="1">
      <alignment horizontal="left" vertical="center"/>
    </xf>
    <xf numFmtId="0" fontId="8" fillId="0" borderId="13" xfId="0" applyNumberFormat="1" applyFont="1" applyBorder="1" applyAlignment="1">
      <alignment horizontal="left" vertical="center"/>
    </xf>
    <xf numFmtId="0" fontId="8" fillId="0" borderId="8" xfId="0" applyNumberFormat="1" applyFont="1" applyBorder="1" applyAlignment="1">
      <alignment horizontal="left" vertical="center"/>
    </xf>
    <xf numFmtId="0" fontId="8" fillId="0" borderId="6" xfId="0" applyNumberFormat="1" applyFont="1" applyBorder="1" applyAlignment="1">
      <alignment horizontal="left" vertical="center"/>
    </xf>
    <xf numFmtId="0" fontId="8" fillId="0" borderId="11" xfId="0" applyNumberFormat="1" applyFont="1" applyBorder="1" applyAlignment="1">
      <alignment horizontal="left" vertical="center"/>
    </xf>
    <xf numFmtId="0" fontId="8" fillId="0" borderId="14" xfId="0" applyNumberFormat="1" applyFont="1" applyBorder="1" applyAlignment="1">
      <alignment horizontal="left" vertical="center"/>
    </xf>
    <xf numFmtId="0" fontId="8" fillId="0" borderId="4" xfId="0" applyNumberFormat="1" applyFont="1" applyBorder="1" applyAlignment="1">
      <alignment horizontal="left" vertical="center" wrapText="1"/>
    </xf>
    <xf numFmtId="0" fontId="8" fillId="0" borderId="7" xfId="0" applyNumberFormat="1" applyFont="1" applyBorder="1" applyAlignment="1">
      <alignment horizontal="left" vertical="center" wrapText="1"/>
    </xf>
    <xf numFmtId="0" fontId="8" fillId="0" borderId="5" xfId="0" applyNumberFormat="1" applyFont="1" applyBorder="1" applyAlignment="1">
      <alignment horizontal="left" vertical="center" wrapText="1"/>
    </xf>
    <xf numFmtId="0" fontId="8" fillId="0" borderId="16" xfId="0" applyNumberFormat="1" applyFont="1" applyBorder="1" applyAlignment="1">
      <alignment horizontal="left" vertical="center"/>
    </xf>
    <xf numFmtId="0" fontId="8" fillId="0" borderId="0" xfId="0" applyNumberFormat="1" applyFont="1" applyBorder="1" applyAlignment="1">
      <alignment horizontal="left" vertical="center"/>
    </xf>
    <xf numFmtId="0" fontId="8" fillId="0" borderId="17" xfId="0" applyNumberFormat="1" applyFont="1" applyBorder="1" applyAlignment="1">
      <alignment horizontal="left" vertical="center"/>
    </xf>
    <xf numFmtId="0" fontId="8" fillId="0" borderId="4" xfId="0" applyNumberFormat="1" applyFont="1" applyBorder="1" applyAlignment="1">
      <alignment horizontal="left" vertical="center"/>
    </xf>
    <xf numFmtId="0" fontId="8" fillId="0" borderId="7" xfId="0" applyNumberFormat="1" applyFont="1" applyBorder="1" applyAlignment="1">
      <alignment horizontal="left" vertical="center"/>
    </xf>
    <xf numFmtId="0" fontId="8" fillId="0" borderId="5" xfId="0" applyNumberFormat="1" applyFont="1" applyBorder="1" applyAlignment="1">
      <alignment horizontal="left" vertical="center"/>
    </xf>
    <xf numFmtId="0" fontId="3" fillId="3" borderId="4" xfId="0" applyNumberFormat="1" applyFont="1" applyFill="1" applyBorder="1" applyAlignment="1">
      <alignment horizontal="center" vertical="center" wrapText="1"/>
    </xf>
    <xf numFmtId="0" fontId="3" fillId="3" borderId="5" xfId="0" applyNumberFormat="1" applyFont="1" applyFill="1" applyBorder="1" applyAlignment="1">
      <alignment horizontal="center" vertical="center" wrapText="1"/>
    </xf>
    <xf numFmtId="0" fontId="3" fillId="3" borderId="2" xfId="0" applyNumberFormat="1" applyFont="1" applyFill="1" applyBorder="1" applyAlignment="1">
      <alignment horizontal="center" vertical="center" wrapText="1"/>
    </xf>
    <xf numFmtId="0" fontId="3" fillId="3" borderId="1" xfId="0" applyNumberFormat="1" applyFont="1" applyFill="1" applyBorder="1" applyAlignment="1">
      <alignment horizontal="center" vertical="center" wrapText="1"/>
    </xf>
    <xf numFmtId="0" fontId="3" fillId="3" borderId="9" xfId="0" applyNumberFormat="1" applyFont="1" applyFill="1" applyBorder="1" applyAlignment="1">
      <alignment horizontal="center" vertical="center" wrapText="1"/>
    </xf>
    <xf numFmtId="0" fontId="3" fillId="3" borderId="3" xfId="0" applyNumberFormat="1" applyFont="1" applyFill="1" applyBorder="1" applyAlignment="1">
      <alignment horizontal="center" vertical="center" wrapText="1"/>
    </xf>
    <xf numFmtId="3" fontId="3" fillId="3" borderId="3" xfId="0" applyNumberFormat="1" applyFont="1" applyFill="1" applyBorder="1" applyAlignment="1">
      <alignment horizontal="center" vertical="center" wrapText="1"/>
    </xf>
    <xf numFmtId="0" fontId="3" fillId="3" borderId="7" xfId="0" applyNumberFormat="1" applyFont="1" applyFill="1" applyBorder="1" applyAlignment="1">
      <alignment horizontal="center" vertical="center" wrapText="1"/>
    </xf>
    <xf numFmtId="0" fontId="3" fillId="5" borderId="2" xfId="0" applyNumberFormat="1" applyFont="1" applyFill="1" applyBorder="1" applyAlignment="1">
      <alignment horizontal="center" vertical="center" wrapText="1"/>
    </xf>
    <xf numFmtId="0" fontId="3" fillId="5" borderId="1" xfId="0" applyNumberFormat="1" applyFont="1" applyFill="1" applyBorder="1" applyAlignment="1">
      <alignment horizontal="center" vertical="center" wrapText="1"/>
    </xf>
    <xf numFmtId="0" fontId="3" fillId="5" borderId="9" xfId="0" applyNumberFormat="1" applyFont="1" applyFill="1" applyBorder="1" applyAlignment="1">
      <alignment horizontal="center" vertical="center" wrapText="1"/>
    </xf>
    <xf numFmtId="0" fontId="3" fillId="5" borderId="3" xfId="0" applyNumberFormat="1" applyFont="1" applyFill="1" applyBorder="1" applyAlignment="1">
      <alignment horizontal="center" vertical="center" wrapText="1"/>
    </xf>
    <xf numFmtId="0" fontId="3" fillId="5" borderId="15" xfId="0" applyNumberFormat="1" applyFont="1" applyFill="1" applyBorder="1" applyAlignment="1">
      <alignment horizontal="center" vertical="center" wrapText="1"/>
    </xf>
    <xf numFmtId="0" fontId="3" fillId="5" borderId="12" xfId="0" applyNumberFormat="1" applyFont="1" applyFill="1" applyBorder="1" applyAlignment="1">
      <alignment horizontal="center" vertical="center" wrapText="1"/>
    </xf>
    <xf numFmtId="0" fontId="3" fillId="5" borderId="18" xfId="0" applyNumberFormat="1" applyFont="1" applyFill="1" applyBorder="1" applyAlignment="1">
      <alignment horizontal="center" vertical="center" wrapText="1"/>
    </xf>
    <xf numFmtId="0" fontId="3" fillId="3" borderId="14" xfId="0" applyNumberFormat="1" applyFont="1" applyFill="1" applyBorder="1" applyAlignment="1">
      <alignment horizontal="center" vertical="center" wrapText="1"/>
    </xf>
    <xf numFmtId="0" fontId="3" fillId="4" borderId="4" xfId="0" applyNumberFormat="1" applyFont="1" applyFill="1" applyBorder="1" applyAlignment="1">
      <alignment horizontal="center" vertical="center" wrapText="1"/>
    </xf>
    <xf numFmtId="0" fontId="3" fillId="4" borderId="5" xfId="0" applyNumberFormat="1" applyFont="1" applyFill="1" applyBorder="1" applyAlignment="1">
      <alignment horizontal="center" vertical="center" wrapText="1"/>
    </xf>
    <xf numFmtId="3" fontId="3" fillId="3" borderId="6" xfId="0" applyNumberFormat="1" applyFont="1" applyFill="1" applyBorder="1" applyAlignment="1">
      <alignment horizontal="center" vertical="center" wrapText="1"/>
    </xf>
    <xf numFmtId="3" fontId="3" fillId="3" borderId="11" xfId="0" applyNumberFormat="1" applyFont="1" applyFill="1" applyBorder="1" applyAlignment="1">
      <alignment horizontal="center" vertical="center" wrapText="1"/>
    </xf>
    <xf numFmtId="3" fontId="3" fillId="3" borderId="14" xfId="0" applyNumberFormat="1" applyFont="1" applyFill="1" applyBorder="1" applyAlignment="1">
      <alignment horizontal="center" vertical="center" wrapText="1"/>
    </xf>
    <xf numFmtId="3" fontId="3" fillId="3" borderId="16" xfId="0" applyNumberFormat="1" applyFont="1" applyFill="1" applyBorder="1" applyAlignment="1">
      <alignment horizontal="center" vertical="center" wrapText="1"/>
    </xf>
    <xf numFmtId="3" fontId="3" fillId="3" borderId="0" xfId="0" applyNumberFormat="1" applyFont="1" applyFill="1" applyBorder="1" applyAlignment="1">
      <alignment horizontal="center" vertical="center" wrapText="1"/>
    </xf>
    <xf numFmtId="0" fontId="3" fillId="2" borderId="10" xfId="0" applyNumberFormat="1" applyFont="1" applyFill="1" applyBorder="1" applyAlignment="1">
      <alignment horizontal="center" vertical="center" textRotation="90" wrapText="1"/>
    </xf>
    <xf numFmtId="0" fontId="3" fillId="2" borderId="13" xfId="0" applyNumberFormat="1" applyFont="1" applyFill="1" applyBorder="1" applyAlignment="1">
      <alignment horizontal="center" vertical="center" textRotation="90" wrapText="1"/>
    </xf>
    <xf numFmtId="0" fontId="3" fillId="2" borderId="8" xfId="0" applyNumberFormat="1" applyFont="1" applyFill="1" applyBorder="1" applyAlignment="1">
      <alignment horizontal="center" vertical="center" textRotation="90" wrapText="1"/>
    </xf>
    <xf numFmtId="168" fontId="3" fillId="4" borderId="4" xfId="1" applyNumberFormat="1" applyFont="1" applyFill="1" applyBorder="1" applyAlignment="1">
      <alignment horizontal="center" vertical="center" wrapText="1"/>
    </xf>
    <xf numFmtId="168" fontId="3" fillId="4" borderId="5" xfId="1" applyNumberFormat="1" applyFont="1" applyFill="1" applyBorder="1" applyAlignment="1">
      <alignment horizontal="center" vertical="center" wrapText="1"/>
    </xf>
    <xf numFmtId="169" fontId="3" fillId="3" borderId="3" xfId="0" applyNumberFormat="1" applyFont="1" applyFill="1" applyBorder="1" applyAlignment="1">
      <alignment horizontal="center" vertical="center" wrapText="1"/>
    </xf>
    <xf numFmtId="169" fontId="3" fillId="3" borderId="2" xfId="0" applyNumberFormat="1" applyFont="1" applyFill="1" applyBorder="1" applyAlignment="1">
      <alignment horizontal="center" vertical="center" wrapText="1"/>
    </xf>
    <xf numFmtId="3" fontId="3" fillId="3" borderId="2" xfId="0" applyNumberFormat="1" applyFont="1" applyFill="1" applyBorder="1" applyAlignment="1">
      <alignment horizontal="center" vertical="center" wrapText="1"/>
    </xf>
    <xf numFmtId="167" fontId="3" fillId="4" borderId="4" xfId="2" applyNumberFormat="1" applyFont="1" applyFill="1" applyBorder="1" applyAlignment="1">
      <alignment horizontal="center" vertical="center" wrapText="1"/>
    </xf>
    <xf numFmtId="167" fontId="3" fillId="4" borderId="5" xfId="2" applyNumberFormat="1" applyFont="1" applyFill="1" applyBorder="1" applyAlignment="1">
      <alignment horizontal="center" vertical="center" wrapText="1"/>
    </xf>
    <xf numFmtId="1" fontId="3" fillId="5" borderId="9" xfId="0" applyNumberFormat="1" applyFont="1" applyFill="1" applyBorder="1" applyAlignment="1">
      <alignment horizontal="center" vertical="center" wrapText="1"/>
    </xf>
    <xf numFmtId="1" fontId="3" fillId="5" borderId="3" xfId="0" applyNumberFormat="1" applyFont="1" applyFill="1" applyBorder="1" applyAlignment="1">
      <alignment horizontal="center" vertical="center" wrapText="1"/>
    </xf>
    <xf numFmtId="1" fontId="3" fillId="5" borderId="2" xfId="0" applyNumberFormat="1" applyFont="1" applyFill="1" applyBorder="1" applyAlignment="1">
      <alignment horizontal="center" vertical="center" wrapText="1"/>
    </xf>
    <xf numFmtId="171" fontId="3" fillId="5" borderId="9" xfId="0" applyNumberFormat="1" applyFont="1" applyFill="1" applyBorder="1" applyAlignment="1">
      <alignment horizontal="center" vertical="center" wrapText="1"/>
    </xf>
    <xf numFmtId="171" fontId="3" fillId="5" borderId="3" xfId="0" applyNumberFormat="1" applyFont="1" applyFill="1" applyBorder="1" applyAlignment="1">
      <alignment horizontal="center" vertical="center" wrapText="1"/>
    </xf>
    <xf numFmtId="171" fontId="3" fillId="5" borderId="2"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textRotation="90" wrapText="1"/>
    </xf>
    <xf numFmtId="0" fontId="3" fillId="0" borderId="13" xfId="0" applyNumberFormat="1" applyFont="1" applyFill="1" applyBorder="1" applyAlignment="1">
      <alignment horizontal="center" vertical="center" textRotation="90" wrapText="1"/>
    </xf>
    <xf numFmtId="0" fontId="3" fillId="0" borderId="8" xfId="0" applyNumberFormat="1" applyFont="1" applyFill="1" applyBorder="1" applyAlignment="1">
      <alignment horizontal="center" vertical="center" textRotation="90" wrapText="1"/>
    </xf>
    <xf numFmtId="0" fontId="14" fillId="0" borderId="20" xfId="0" applyNumberFormat="1" applyFont="1" applyBorder="1" applyAlignment="1">
      <alignment horizontal="center"/>
    </xf>
    <xf numFmtId="0" fontId="14" fillId="0" borderId="27" xfId="0" applyNumberFormat="1" applyFont="1" applyBorder="1" applyAlignment="1">
      <alignment horizontal="center"/>
    </xf>
    <xf numFmtId="0" fontId="14" fillId="0" borderId="29" xfId="0" applyNumberFormat="1" applyFont="1" applyBorder="1" applyAlignment="1">
      <alignment horizontal="center"/>
    </xf>
    <xf numFmtId="0" fontId="15" fillId="0" borderId="21" xfId="0" applyNumberFormat="1" applyFont="1" applyBorder="1" applyAlignment="1">
      <alignment horizontal="left" vertical="center"/>
    </xf>
    <xf numFmtId="0" fontId="15" fillId="0" borderId="22" xfId="0" applyNumberFormat="1" applyFont="1" applyBorder="1" applyAlignment="1">
      <alignment horizontal="left" vertical="center"/>
    </xf>
    <xf numFmtId="0" fontId="15" fillId="0" borderId="23" xfId="0" applyNumberFormat="1" applyFont="1" applyBorder="1" applyAlignment="1">
      <alignment horizontal="left" vertical="center"/>
    </xf>
    <xf numFmtId="0" fontId="15" fillId="0" borderId="6" xfId="0" applyNumberFormat="1" applyFont="1" applyBorder="1" applyAlignment="1">
      <alignment horizontal="left" vertical="center"/>
    </xf>
    <xf numFmtId="0" fontId="15" fillId="0" borderId="11" xfId="0" applyNumberFormat="1" applyFont="1" applyBorder="1" applyAlignment="1">
      <alignment horizontal="left" vertical="center"/>
    </xf>
    <xf numFmtId="0" fontId="15" fillId="0" borderId="14" xfId="0" applyNumberFormat="1" applyFont="1" applyBorder="1" applyAlignment="1">
      <alignment horizontal="left" vertical="center"/>
    </xf>
    <xf numFmtId="0" fontId="15" fillId="0" borderId="24" xfId="0" applyNumberFormat="1" applyFont="1" applyBorder="1" applyAlignment="1">
      <alignment horizontal="left" vertical="center" wrapText="1"/>
    </xf>
    <xf numFmtId="0" fontId="15" fillId="0" borderId="25" xfId="0" applyNumberFormat="1" applyFont="1" applyBorder="1" applyAlignment="1">
      <alignment horizontal="left" vertical="center" wrapText="1"/>
    </xf>
    <xf numFmtId="0" fontId="15" fillId="0" borderId="26" xfId="0" applyNumberFormat="1" applyFont="1" applyBorder="1" applyAlignment="1">
      <alignment horizontal="left" vertical="center" wrapText="1"/>
    </xf>
    <xf numFmtId="0" fontId="15" fillId="0" borderId="4" xfId="0" applyNumberFormat="1" applyFont="1" applyBorder="1" applyAlignment="1">
      <alignment horizontal="left" vertical="center" wrapText="1"/>
    </xf>
    <xf numFmtId="0" fontId="15" fillId="0" borderId="7" xfId="0" applyNumberFormat="1" applyFont="1" applyBorder="1" applyAlignment="1">
      <alignment horizontal="left" vertical="center" wrapText="1"/>
    </xf>
    <xf numFmtId="0" fontId="15" fillId="0" borderId="28" xfId="0" applyNumberFormat="1" applyFont="1" applyBorder="1" applyAlignment="1">
      <alignment horizontal="left" vertical="center" wrapText="1"/>
    </xf>
    <xf numFmtId="0" fontId="15" fillId="0" borderId="10" xfId="0" applyNumberFormat="1" applyFont="1" applyBorder="1" applyAlignment="1">
      <alignment horizontal="left" vertical="center"/>
    </xf>
    <xf numFmtId="0" fontId="15" fillId="0" borderId="13" xfId="0" applyNumberFormat="1" applyFont="1" applyBorder="1" applyAlignment="1">
      <alignment horizontal="left" vertical="center"/>
    </xf>
    <xf numFmtId="0" fontId="15" fillId="0" borderId="8" xfId="0" applyNumberFormat="1" applyFont="1" applyBorder="1" applyAlignment="1">
      <alignment horizontal="left" vertical="center"/>
    </xf>
    <xf numFmtId="0" fontId="15" fillId="0" borderId="16" xfId="0" applyNumberFormat="1" applyFont="1" applyBorder="1" applyAlignment="1">
      <alignment horizontal="left" vertical="center"/>
    </xf>
    <xf numFmtId="0" fontId="15" fillId="0" borderId="0" xfId="0" applyNumberFormat="1" applyFont="1" applyBorder="1" applyAlignment="1">
      <alignment horizontal="left" vertical="center"/>
    </xf>
    <xf numFmtId="0" fontId="15" fillId="0" borderId="17" xfId="0" applyNumberFormat="1" applyFont="1" applyBorder="1" applyAlignment="1">
      <alignment horizontal="left" vertical="center"/>
    </xf>
    <xf numFmtId="0" fontId="15" fillId="0" borderId="5" xfId="0" applyNumberFormat="1" applyFont="1" applyBorder="1" applyAlignment="1">
      <alignment horizontal="left" vertical="center" wrapText="1"/>
    </xf>
    <xf numFmtId="0" fontId="15" fillId="0" borderId="4" xfId="0" applyNumberFormat="1" applyFont="1" applyBorder="1" applyAlignment="1">
      <alignment horizontal="left" vertical="center"/>
    </xf>
    <xf numFmtId="0" fontId="15" fillId="0" borderId="7" xfId="0" applyNumberFormat="1" applyFont="1" applyBorder="1" applyAlignment="1">
      <alignment horizontal="left" vertical="center"/>
    </xf>
    <xf numFmtId="0" fontId="15" fillId="0" borderId="28" xfId="0" applyNumberFormat="1" applyFont="1" applyBorder="1" applyAlignment="1">
      <alignment horizontal="left" vertical="center"/>
    </xf>
    <xf numFmtId="0" fontId="15" fillId="3" borderId="3" xfId="0" applyNumberFormat="1" applyFont="1" applyFill="1" applyBorder="1" applyAlignment="1">
      <alignment horizontal="center" vertical="center" wrapText="1"/>
    </xf>
    <xf numFmtId="169" fontId="15" fillId="3" borderId="3" xfId="0" applyNumberFormat="1" applyFont="1" applyFill="1" applyBorder="1" applyAlignment="1">
      <alignment horizontal="center" vertical="center" wrapText="1"/>
    </xf>
    <xf numFmtId="3" fontId="15" fillId="3" borderId="3" xfId="0" applyNumberFormat="1" applyFont="1" applyFill="1" applyBorder="1" applyAlignment="1">
      <alignment horizontal="center" vertical="center" wrapText="1"/>
    </xf>
    <xf numFmtId="166" fontId="15" fillId="4" borderId="3" xfId="2" applyFont="1" applyFill="1" applyBorder="1" applyAlignment="1">
      <alignment horizontal="center" vertical="center" wrapText="1"/>
    </xf>
    <xf numFmtId="0" fontId="15" fillId="3" borderId="14" xfId="0" applyNumberFormat="1" applyFont="1" applyFill="1" applyBorder="1" applyAlignment="1">
      <alignment horizontal="center" vertical="center" wrapText="1"/>
    </xf>
    <xf numFmtId="0" fontId="15" fillId="3" borderId="5" xfId="0" applyNumberFormat="1" applyFont="1" applyFill="1" applyBorder="1" applyAlignment="1">
      <alignment horizontal="center" vertical="center" wrapText="1"/>
    </xf>
    <xf numFmtId="0" fontId="15" fillId="3" borderId="8" xfId="0" applyNumberFormat="1" applyFont="1" applyFill="1" applyBorder="1" applyAlignment="1">
      <alignment horizontal="center" vertical="center" wrapText="1"/>
    </xf>
    <xf numFmtId="0" fontId="15" fillId="3" borderId="15" xfId="0" applyNumberFormat="1" applyFont="1" applyFill="1" applyBorder="1" applyAlignment="1">
      <alignment horizontal="center" vertical="center" wrapText="1"/>
    </xf>
    <xf numFmtId="0" fontId="15" fillId="3" borderId="12" xfId="0" applyNumberFormat="1" applyFont="1" applyFill="1" applyBorder="1" applyAlignment="1">
      <alignment horizontal="center" vertical="center" wrapText="1"/>
    </xf>
    <xf numFmtId="0" fontId="15" fillId="3" borderId="18" xfId="0" applyNumberFormat="1" applyFont="1" applyFill="1" applyBorder="1" applyAlignment="1">
      <alignment horizontal="center" vertical="center" wrapText="1"/>
    </xf>
    <xf numFmtId="0" fontId="15" fillId="11" borderId="3" xfId="0" applyNumberFormat="1" applyFont="1" applyFill="1" applyBorder="1" applyAlignment="1">
      <alignment horizontal="center" vertical="center" wrapText="1"/>
    </xf>
    <xf numFmtId="0" fontId="15" fillId="5" borderId="3" xfId="0" applyNumberFormat="1" applyFont="1" applyFill="1" applyBorder="1" applyAlignment="1">
      <alignment horizontal="center" vertical="center" wrapText="1"/>
    </xf>
    <xf numFmtId="166" fontId="14" fillId="5" borderId="3" xfId="2" applyFont="1" applyFill="1" applyBorder="1" applyAlignment="1">
      <alignment horizontal="center" vertical="center" wrapText="1"/>
    </xf>
    <xf numFmtId="166" fontId="15" fillId="10" borderId="3" xfId="2" applyFont="1" applyFill="1" applyBorder="1" applyAlignment="1">
      <alignment horizontal="center" vertical="center" wrapText="1"/>
    </xf>
    <xf numFmtId="0" fontId="15" fillId="4" borderId="3" xfId="0" applyNumberFormat="1" applyFont="1" applyFill="1" applyBorder="1" applyAlignment="1">
      <alignment horizontal="center" vertical="center" wrapText="1"/>
    </xf>
    <xf numFmtId="2" fontId="3" fillId="5" borderId="9" xfId="0" applyNumberFormat="1" applyFont="1" applyFill="1" applyBorder="1" applyAlignment="1">
      <alignment horizontal="center" vertical="center" wrapText="1"/>
    </xf>
    <xf numFmtId="2" fontId="3" fillId="5" borderId="3" xfId="0" applyNumberFormat="1" applyFont="1" applyFill="1" applyBorder="1" applyAlignment="1">
      <alignment horizontal="center" vertical="center" wrapText="1"/>
    </xf>
    <xf numFmtId="2" fontId="3" fillId="5" borderId="2" xfId="0" applyNumberFormat="1" applyFont="1" applyFill="1" applyBorder="1" applyAlignment="1">
      <alignment horizontal="center" vertical="center" wrapText="1"/>
    </xf>
    <xf numFmtId="0" fontId="3" fillId="5" borderId="15" xfId="0" applyNumberFormat="1" applyFont="1" applyFill="1" applyBorder="1" applyAlignment="1">
      <alignment horizontal="justify" vertical="center" wrapText="1"/>
    </xf>
    <xf numFmtId="0" fontId="3" fillId="5" borderId="12" xfId="0" applyNumberFormat="1" applyFont="1" applyFill="1" applyBorder="1" applyAlignment="1">
      <alignment horizontal="justify" vertical="center" wrapText="1"/>
    </xf>
    <xf numFmtId="0" fontId="3" fillId="5" borderId="18" xfId="0" applyNumberFormat="1" applyFont="1" applyFill="1" applyBorder="1" applyAlignment="1">
      <alignment horizontal="justify" vertical="center" wrapText="1"/>
    </xf>
    <xf numFmtId="0" fontId="9" fillId="7" borderId="3" xfId="0" applyFont="1" applyFill="1" applyBorder="1" applyAlignment="1">
      <alignment horizontal="center" vertical="center" wrapText="1"/>
    </xf>
    <xf numFmtId="0" fontId="9" fillId="12" borderId="3" xfId="0" applyFont="1" applyFill="1" applyBorder="1" applyAlignment="1">
      <alignment horizontal="center" vertical="center" wrapText="1"/>
    </xf>
    <xf numFmtId="0" fontId="2" fillId="13" borderId="3" xfId="0" applyNumberFormat="1" applyFont="1" applyFill="1" applyBorder="1" applyAlignment="1">
      <alignment horizontal="center" vertical="center" wrapText="1"/>
    </xf>
    <xf numFmtId="0" fontId="25" fillId="14" borderId="3" xfId="0" applyNumberFormat="1" applyFont="1" applyFill="1" applyBorder="1" applyAlignment="1">
      <alignment horizontal="center" vertical="center" wrapText="1"/>
    </xf>
    <xf numFmtId="9" fontId="2" fillId="14" borderId="3" xfId="0" applyNumberFormat="1" applyFont="1" applyFill="1" applyBorder="1" applyAlignment="1">
      <alignment horizontal="center" vertical="center" wrapText="1"/>
    </xf>
  </cellXfs>
  <cellStyles count="5">
    <cellStyle name="Millares" xfId="1" builtinId="3"/>
    <cellStyle name="Millares [0]" xfId="4" builtinId="6"/>
    <cellStyle name="Moneda" xfId="2" builtinId="4"/>
    <cellStyle name="Normal" xfId="0" builtinId="0"/>
    <cellStyle name="Normal 2"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31938</xdr:colOff>
      <xdr:row>0</xdr:row>
      <xdr:rowOff>73399</xdr:rowOff>
    </xdr:from>
    <xdr:to>
      <xdr:col>7</xdr:col>
      <xdr:colOff>446552</xdr:colOff>
      <xdr:row>10</xdr:row>
      <xdr:rowOff>79001</xdr:rowOff>
    </xdr:to>
    <xdr:pic>
      <xdr:nvPicPr>
        <xdr:cNvPr id="3" name="3 Imagen" descr="C:\Documents and Settings\xp\Escritorio\escudo alcaldia pza jpg.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8" y="73399"/>
          <a:ext cx="1892111" cy="14506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31939</xdr:colOff>
      <xdr:row>0</xdr:row>
      <xdr:rowOff>73399</xdr:rowOff>
    </xdr:from>
    <xdr:to>
      <xdr:col>7</xdr:col>
      <xdr:colOff>415736</xdr:colOff>
      <xdr:row>7</xdr:row>
      <xdr:rowOff>372710</xdr:rowOff>
    </xdr:to>
    <xdr:pic>
      <xdr:nvPicPr>
        <xdr:cNvPr id="2" name="3 Imagen" descr="C:\Documents and Settings\xp\Escritorio\escudo alcaldia pza jpg.jpg">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399"/>
          <a:ext cx="1901636" cy="14042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31939</xdr:colOff>
      <xdr:row>0</xdr:row>
      <xdr:rowOff>73399</xdr:rowOff>
    </xdr:from>
    <xdr:to>
      <xdr:col>7</xdr:col>
      <xdr:colOff>415736</xdr:colOff>
      <xdr:row>7</xdr:row>
      <xdr:rowOff>372710</xdr:rowOff>
    </xdr:to>
    <xdr:pic>
      <xdr:nvPicPr>
        <xdr:cNvPr id="3" name="3 Imagen" descr="C:\Documents and Settings\xp\Escritorio\escudo alcaldia pza jpg.jpg">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399"/>
          <a:ext cx="1901636" cy="14042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31939</xdr:colOff>
      <xdr:row>0</xdr:row>
      <xdr:rowOff>73399</xdr:rowOff>
    </xdr:from>
    <xdr:to>
      <xdr:col>7</xdr:col>
      <xdr:colOff>415736</xdr:colOff>
      <xdr:row>7</xdr:row>
      <xdr:rowOff>372710</xdr:rowOff>
    </xdr:to>
    <xdr:pic>
      <xdr:nvPicPr>
        <xdr:cNvPr id="4" name="3 Imagen" descr="C:\Documents and Settings\xp\Escritorio\escudo alcaldia pza jpg.jpg">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399"/>
          <a:ext cx="1901636" cy="14042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31939</xdr:colOff>
      <xdr:row>0</xdr:row>
      <xdr:rowOff>73400</xdr:rowOff>
    </xdr:from>
    <xdr:to>
      <xdr:col>0</xdr:col>
      <xdr:colOff>1933575</xdr:colOff>
      <xdr:row>12</xdr:row>
      <xdr:rowOff>30133</xdr:rowOff>
    </xdr:to>
    <xdr:pic>
      <xdr:nvPicPr>
        <xdr:cNvPr id="2" name="3 Imagen" descr="C:\Documents and Settings\xp\Escritorio\escudo alcaldia pza jpg.jpg">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400"/>
          <a:ext cx="1901636" cy="14982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31939</xdr:colOff>
      <xdr:row>0</xdr:row>
      <xdr:rowOff>73400</xdr:rowOff>
    </xdr:from>
    <xdr:to>
      <xdr:col>0</xdr:col>
      <xdr:colOff>1933575</xdr:colOff>
      <xdr:row>12</xdr:row>
      <xdr:rowOff>30133</xdr:rowOff>
    </xdr:to>
    <xdr:pic>
      <xdr:nvPicPr>
        <xdr:cNvPr id="3" name="3 Imagen" descr="C:\Documents and Settings\xp\Escritorio\escudo alcaldia pza jpg.jpg">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400"/>
          <a:ext cx="1901636" cy="14982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31939</xdr:colOff>
      <xdr:row>0</xdr:row>
      <xdr:rowOff>73400</xdr:rowOff>
    </xdr:from>
    <xdr:to>
      <xdr:col>0</xdr:col>
      <xdr:colOff>1933575</xdr:colOff>
      <xdr:row>12</xdr:row>
      <xdr:rowOff>30133</xdr:rowOff>
    </xdr:to>
    <xdr:pic>
      <xdr:nvPicPr>
        <xdr:cNvPr id="4" name="3 Imagen" descr="C:\Documents and Settings\xp\Escritorio\escudo alcaldia pza jpg.jpg">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400"/>
          <a:ext cx="1901636" cy="14982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31939</xdr:colOff>
      <xdr:row>0</xdr:row>
      <xdr:rowOff>73400</xdr:rowOff>
    </xdr:from>
    <xdr:to>
      <xdr:col>2</xdr:col>
      <xdr:colOff>205146</xdr:colOff>
      <xdr:row>11</xdr:row>
      <xdr:rowOff>50425</xdr:rowOff>
    </xdr:to>
    <xdr:pic>
      <xdr:nvPicPr>
        <xdr:cNvPr id="2" name="3 Imagen" descr="C:\Documents and Settings\xp\Escritorio\escudo alcaldia pza jpg.jpg">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400"/>
          <a:ext cx="1901636" cy="1450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31939</xdr:colOff>
      <xdr:row>0</xdr:row>
      <xdr:rowOff>73400</xdr:rowOff>
    </xdr:from>
    <xdr:to>
      <xdr:col>1</xdr:col>
      <xdr:colOff>19050</xdr:colOff>
      <xdr:row>5</xdr:row>
      <xdr:rowOff>171450</xdr:rowOff>
    </xdr:to>
    <xdr:pic>
      <xdr:nvPicPr>
        <xdr:cNvPr id="2" name="3 Imagen" descr="C:\Documents and Settings\xp\Escritorio\escudo alcaldia pza jpg.jpg">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400"/>
          <a:ext cx="1901636" cy="146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31939</xdr:colOff>
      <xdr:row>0</xdr:row>
      <xdr:rowOff>73400</xdr:rowOff>
    </xdr:from>
    <xdr:to>
      <xdr:col>1</xdr:col>
      <xdr:colOff>19050</xdr:colOff>
      <xdr:row>5</xdr:row>
      <xdr:rowOff>171450</xdr:rowOff>
    </xdr:to>
    <xdr:pic>
      <xdr:nvPicPr>
        <xdr:cNvPr id="3" name="3 Imagen" descr="C:\Documents and Settings\xp\Escritorio\escudo alcaldia pza jpg.jpg">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400"/>
          <a:ext cx="1901636" cy="146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Escritorio%20Juan\Asesor%20DDT-JFO\POAI\Copia%20de%20Anexo-1--Plan-Indicativo%20Versi&#243;n%2011%20julio.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vicen/OneDrive/Documentos/PLAN%20INDICATIVO%20HATO%20COROZAL%202016-2019/POAI%202017/POAI%20COROZAL-BORRADOR/POAI-%20HATO-BORRADORrr.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Jose%20Perez/Dropbox/JOSE%20C%20PEREZ%20CORTES/2021/Pza/Plan%20Indicativo/3.%20Plan%20Indicativo%20Adici&#243;n%20Superavit%20SICODIS%20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Instrucciones "/>
      <sheetName val="1_Metas_Resultados"/>
      <sheetName val="2_Metas_Producto_ y_ $"/>
      <sheetName val="3_Plan Indicativo"/>
      <sheetName val="PI_Ejec"/>
    </sheetNames>
    <sheetDataSet>
      <sheetData sheetId="0">
        <row r="3">
          <cell r="G3" t="str">
            <v>1. Fin de la pobreza</v>
          </cell>
          <cell r="K3" t="str">
            <v>Mantenimiento</v>
          </cell>
        </row>
        <row r="4">
          <cell r="B4" t="str">
            <v>Educación</v>
          </cell>
          <cell r="C4" t="str">
            <v>A.1</v>
          </cell>
          <cell r="G4" t="str">
            <v>2. Hambre cero</v>
          </cell>
          <cell r="K4" t="str">
            <v>Reducción</v>
          </cell>
        </row>
        <row r="5">
          <cell r="B5" t="str">
            <v>Salud</v>
          </cell>
          <cell r="C5" t="str">
            <v>A.2</v>
          </cell>
          <cell r="G5" t="str">
            <v>3. Salud y bienestar</v>
          </cell>
          <cell r="K5" t="str">
            <v>Incremento</v>
          </cell>
        </row>
        <row r="6">
          <cell r="B6" t="str">
            <v>APSB</v>
          </cell>
          <cell r="C6" t="str">
            <v>A.3</v>
          </cell>
          <cell r="G6" t="str">
            <v>4. Educación de calidad</v>
          </cell>
        </row>
        <row r="7">
          <cell r="B7" t="str">
            <v>Deporte y Recreación</v>
          </cell>
          <cell r="C7" t="str">
            <v>A.4</v>
          </cell>
          <cell r="G7" t="str">
            <v>5. Igualdad de género</v>
          </cell>
        </row>
        <row r="8">
          <cell r="B8" t="str">
            <v>Cultura</v>
          </cell>
          <cell r="C8" t="str">
            <v>A.5</v>
          </cell>
          <cell r="G8" t="str">
            <v>6. Agua limpia y saneamiento</v>
          </cell>
        </row>
        <row r="9">
          <cell r="B9" t="str">
            <v>Servicios Públicos</v>
          </cell>
          <cell r="C9" t="str">
            <v>A.6</v>
          </cell>
          <cell r="G9" t="str">
            <v>7. Energía Asequible y no contaminante</v>
          </cell>
        </row>
        <row r="10">
          <cell r="B10" t="str">
            <v>Vivienda</v>
          </cell>
          <cell r="C10" t="str">
            <v>A.7</v>
          </cell>
          <cell r="G10" t="str">
            <v>8. Trabajo decente y crecimiento económico</v>
          </cell>
        </row>
        <row r="11">
          <cell r="B11" t="str">
            <v>Agropecuario</v>
          </cell>
          <cell r="C11" t="str">
            <v>A.8</v>
          </cell>
          <cell r="G11" t="str">
            <v>9. Industria, innovación e infraestructura</v>
          </cell>
        </row>
        <row r="12">
          <cell r="B12" t="str">
            <v>Transporte</v>
          </cell>
          <cell r="C12" t="str">
            <v>A.9</v>
          </cell>
          <cell r="G12" t="str">
            <v>10. Reducción de las desigualdades</v>
          </cell>
        </row>
        <row r="13">
          <cell r="B13" t="str">
            <v>Ambiental</v>
          </cell>
          <cell r="C13" t="str">
            <v>A.10</v>
          </cell>
          <cell r="G13" t="str">
            <v>11. Ciudades y comunidades sostenibles</v>
          </cell>
        </row>
        <row r="14">
          <cell r="B14" t="str">
            <v>Centros de Reclusión</v>
          </cell>
          <cell r="C14" t="str">
            <v>A.11</v>
          </cell>
          <cell r="G14" t="str">
            <v>12. Producción y consumo responsables</v>
          </cell>
        </row>
        <row r="15">
          <cell r="B15" t="str">
            <v>Prevención y atención de desastres</v>
          </cell>
          <cell r="C15" t="str">
            <v>A.12</v>
          </cell>
          <cell r="G15" t="str">
            <v>13. Acción por el clima</v>
          </cell>
        </row>
        <row r="16">
          <cell r="B16" t="str">
            <v>Promoción del desarrollo</v>
          </cell>
          <cell r="C16" t="str">
            <v>A.13</v>
          </cell>
          <cell r="G16" t="str">
            <v>14. Vida Submarina</v>
          </cell>
        </row>
        <row r="17">
          <cell r="B17" t="str">
            <v>Atención a grupos vulnerables - promoción social</v>
          </cell>
          <cell r="C17" t="str">
            <v>A.14</v>
          </cell>
          <cell r="G17" t="str">
            <v>15. Vida de ecosistemas terrestres</v>
          </cell>
        </row>
        <row r="18">
          <cell r="B18" t="str">
            <v xml:space="preserve">Equipamiento </v>
          </cell>
          <cell r="C18" t="str">
            <v>A.15</v>
          </cell>
          <cell r="G18" t="str">
            <v>16. Paz, justicia e instituciones sólidas</v>
          </cell>
        </row>
        <row r="19">
          <cell r="B19" t="str">
            <v>Desarrollo comunitario</v>
          </cell>
          <cell r="C19" t="str">
            <v>A.16</v>
          </cell>
          <cell r="G19" t="str">
            <v>17. Alianzas para lograr los objetivos</v>
          </cell>
        </row>
        <row r="20">
          <cell r="B20" t="str">
            <v>Fortalecimiento institucional</v>
          </cell>
          <cell r="C20" t="str">
            <v>A.17</v>
          </cell>
        </row>
        <row r="21">
          <cell r="B21" t="str">
            <v>Justicia y seguridad</v>
          </cell>
          <cell r="C21" t="str">
            <v>A.18</v>
          </cell>
        </row>
      </sheetData>
      <sheetData sheetId="1"/>
      <sheetData sheetId="2">
        <row r="4">
          <cell r="D4" t="str">
            <v>fina</v>
          </cell>
        </row>
        <row r="5">
          <cell r="D5" t="str">
            <v>2. La cosa no es fácil pero siempre igual sobrevivimos</v>
          </cell>
        </row>
        <row r="6">
          <cell r="D6" t="str">
            <v>3. Vengo yo</v>
          </cell>
        </row>
        <row r="7">
          <cell r="D7" t="str">
            <v>4. Tenemo' la lluvia el frío el calor</v>
          </cell>
        </row>
        <row r="8">
          <cell r="D8" t="str">
            <v>5. Oye</v>
          </cell>
        </row>
        <row r="9">
          <cell r="D9" t="str">
            <v>6. Bye Bye</v>
          </cell>
        </row>
        <row r="10">
          <cell r="D10" t="str">
            <v>7. Quien es</v>
          </cell>
        </row>
        <row r="11">
          <cell r="D11" t="str">
            <v>8. el que te pone a brincar</v>
          </cell>
        </row>
        <row r="12">
          <cell r="D12" t="str">
            <v>9. el que te puede besar</v>
          </cell>
        </row>
        <row r="13">
          <cell r="D13" t="str">
            <v>10. quien esd</v>
          </cell>
        </row>
        <row r="14">
          <cell r="D14" t="str">
            <v>11. a ella le gusta</v>
          </cell>
        </row>
        <row r="15">
          <cell r="D15" t="str">
            <v>12. la gasolina</v>
          </cell>
        </row>
        <row r="16">
          <cell r="D16" t="str">
            <v>13. dame más</v>
          </cell>
        </row>
        <row r="17">
          <cell r="D17" t="str">
            <v>14. gasolina</v>
          </cell>
        </row>
        <row r="18">
          <cell r="D18" t="str">
            <v>15. Como le encanta la gasolina</v>
          </cell>
        </row>
        <row r="19">
          <cell r="D19" t="str">
            <v>16. dame más gasolina</v>
          </cell>
        </row>
        <row r="20">
          <cell r="D20" t="str">
            <v xml:space="preserve"> </v>
          </cell>
        </row>
        <row r="21">
          <cell r="D21" t="str">
            <v xml:space="preserve"> </v>
          </cell>
        </row>
        <row r="22">
          <cell r="D22" t="str">
            <v xml:space="preserve"> </v>
          </cell>
        </row>
        <row r="23">
          <cell r="D23" t="str">
            <v xml:space="preserve"> </v>
          </cell>
        </row>
        <row r="24">
          <cell r="D24" t="str">
            <v xml:space="preserve"> </v>
          </cell>
        </row>
        <row r="25">
          <cell r="D25" t="str">
            <v xml:space="preserve"> </v>
          </cell>
        </row>
        <row r="26">
          <cell r="D26" t="str">
            <v xml:space="preserve"> </v>
          </cell>
        </row>
        <row r="27">
          <cell r="D27" t="str">
            <v xml:space="preserve"> </v>
          </cell>
        </row>
        <row r="28">
          <cell r="D28" t="str">
            <v xml:space="preserve"> </v>
          </cell>
        </row>
        <row r="29">
          <cell r="D29" t="str">
            <v xml:space="preserve"> </v>
          </cell>
        </row>
        <row r="30">
          <cell r="D30" t="str">
            <v xml:space="preserve"> </v>
          </cell>
        </row>
        <row r="31">
          <cell r="D31" t="str">
            <v xml:space="preserve"> </v>
          </cell>
        </row>
        <row r="32">
          <cell r="D32" t="str">
            <v xml:space="preserve"> </v>
          </cell>
        </row>
        <row r="33">
          <cell r="D33" t="str">
            <v xml:space="preserve"> </v>
          </cell>
        </row>
        <row r="34">
          <cell r="D34" t="str">
            <v xml:space="preserve"> </v>
          </cell>
        </row>
        <row r="35">
          <cell r="D35" t="str">
            <v xml:space="preserve"> </v>
          </cell>
        </row>
        <row r="36">
          <cell r="D36" t="str">
            <v xml:space="preserve"> </v>
          </cell>
        </row>
        <row r="37">
          <cell r="D37" t="str">
            <v xml:space="preserve"> </v>
          </cell>
        </row>
        <row r="38">
          <cell r="D38" t="str">
            <v xml:space="preserve"> </v>
          </cell>
        </row>
        <row r="39">
          <cell r="D39" t="str">
            <v xml:space="preserve"> </v>
          </cell>
        </row>
        <row r="40">
          <cell r="D40" t="str">
            <v xml:space="preserve"> </v>
          </cell>
        </row>
        <row r="41">
          <cell r="D41" t="str">
            <v xml:space="preserve"> </v>
          </cell>
        </row>
        <row r="42">
          <cell r="D42" t="str">
            <v xml:space="preserve"> </v>
          </cell>
        </row>
        <row r="43">
          <cell r="D43" t="str">
            <v xml:space="preserve"> </v>
          </cell>
        </row>
        <row r="44">
          <cell r="D44" t="str">
            <v xml:space="preserve"> </v>
          </cell>
        </row>
        <row r="45">
          <cell r="D45" t="str">
            <v xml:space="preserve"> </v>
          </cell>
        </row>
        <row r="46">
          <cell r="D46" t="str">
            <v xml:space="preserve"> </v>
          </cell>
        </row>
        <row r="47">
          <cell r="D47" t="str">
            <v xml:space="preserve"> </v>
          </cell>
        </row>
        <row r="48">
          <cell r="D48" t="str">
            <v xml:space="preserve"> </v>
          </cell>
        </row>
        <row r="49">
          <cell r="D49" t="str">
            <v xml:space="preserve"> </v>
          </cell>
        </row>
        <row r="50">
          <cell r="D50" t="str">
            <v xml:space="preserve"> </v>
          </cell>
        </row>
        <row r="51">
          <cell r="D51" t="str">
            <v xml:space="preserve"> </v>
          </cell>
        </row>
        <row r="52">
          <cell r="D52" t="str">
            <v xml:space="preserve"> </v>
          </cell>
        </row>
        <row r="53">
          <cell r="D53" t="str">
            <v xml:space="preserve"> </v>
          </cell>
        </row>
      </sheetData>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Descripción_Glosario"/>
      <sheetName val="Plan_Indicativo"/>
      <sheetName val="Listados"/>
      <sheetName val="Proyectos"/>
      <sheetName val="Programación_Financiera"/>
      <sheetName val=" POAI 2017"/>
    </sheetNames>
    <sheetDataSet>
      <sheetData sheetId="0">
        <row r="2">
          <cell r="G2" t="str">
            <v>Ampliación de cobertura, calidad y prevención de la deserción escolar del municipio de Hato Corozal, Casanare, Orinoquía</v>
          </cell>
        </row>
        <row r="3">
          <cell r="G3" t="str">
            <v>Diseño Construcción, mantenimiento y dotación del equipamiento municipal de Hato Corozal, Departamento de Casanare</v>
          </cell>
        </row>
        <row r="4">
          <cell r="G4" t="str">
            <v>Recuperación y conservación de las cuencas hidrográficas, de bosques y aprovechamiento sostenible de recursos de fauna y flora del municipio de Hato Corozal, Casanare, Orinoquía</v>
          </cell>
        </row>
        <row r="5">
          <cell r="G5" t="str">
            <v>Plan de contingencia para la atención, prevención y mitigación de eventualidades relacionadas con riesgos ambientales, en el municipio de hato corozal casanare</v>
          </cell>
        </row>
        <row r="6">
          <cell r="G6" t="str">
            <v>Asistencia Integral a la población vulnerable  (infancia, adolescencia, juventud, mujeres cabeza de Familia, adulto mayor, discapacitados), población con enfoque diferencial y familias en acción, del Municipio de Hato Corozal Cas.</v>
          </cell>
        </row>
        <row r="7">
          <cell r="G7" t="str">
            <v>Asistencia, capacitación y mejoramiento de la gestión de la administración municipal del municipio de Hoto Corozal Departamento De Casanare</v>
          </cell>
        </row>
        <row r="8">
          <cell r="G8" t="str">
            <v>Fortalecimiento de la Gestión de la Salud Pública  y Aseguramiento de la Población Sencillamente Corozaleña del Departamento de Casanare</v>
          </cell>
        </row>
        <row r="9">
          <cell r="G9" t="str">
            <v>Construcción ampliación, mejoramiento, optimización y rehabilitación del sector saneamiento asico del municipio de Hato Corozal, departamento de Casanare</v>
          </cell>
        </row>
        <row r="10">
          <cell r="G10" t="str">
            <v>Construcción, promoción y difusión de la recreación y el deporte Hato Corozal, Casanare, Orinoquía</v>
          </cell>
        </row>
        <row r="11">
          <cell r="G11" t="str">
            <v>Difusión y fomento a expresiones artísticas y culturales en el municipio de Hato Corozal, Casanare, Orinoquía</v>
          </cell>
        </row>
        <row r="12">
          <cell r="G12" t="str">
            <v>Construcción, remodelación y ampliación de los sistemas de energía y gas, en el municipio de Hato Corozal, Casanare, Orinoquía</v>
          </cell>
        </row>
        <row r="13">
          <cell r="G13" t="str">
            <v>Fortalecimiento A Las Tecnologías De Información Y Comunicación (Tic), En El Municipio De Hato Corozal Casanare</v>
          </cell>
        </row>
        <row r="14">
          <cell r="G14" t="str">
            <v>Apoyo a programas de convivencia pacifica y seguridad ciudadana en el municipio de Hato Corozal, Casanare</v>
          </cell>
        </row>
        <row r="15">
          <cell r="G15" t="str">
            <v>Construcción y mejoramiento de vivienda municipio de hato corozal departamento de casanare</v>
          </cell>
        </row>
        <row r="16">
          <cell r="G16" t="str">
            <v>Fortalecimiento A Procesos de Asistencia Técnica Y Capacitación al Sector Agropecuario del Municipio de Hato Corozal, Casanare, Orinoquía</v>
          </cell>
        </row>
        <row r="17">
          <cell r="G17" t="str">
            <v>Diseño, construcción, mantenimiento y rehabilitación del sector vial del municipio de Hato Corozal, Casanare, Orinoquía</v>
          </cell>
        </row>
        <row r="18">
          <cell r="G18" t="str">
            <v/>
          </cell>
        </row>
        <row r="19">
          <cell r="G19" t="str">
            <v/>
          </cell>
        </row>
        <row r="20">
          <cell r="G20" t="str">
            <v/>
          </cell>
        </row>
        <row r="21">
          <cell r="G21" t="str">
            <v/>
          </cell>
        </row>
        <row r="22">
          <cell r="G22" t="str">
            <v/>
          </cell>
        </row>
        <row r="23">
          <cell r="G23" t="str">
            <v/>
          </cell>
        </row>
        <row r="24">
          <cell r="G24" t="str">
            <v/>
          </cell>
        </row>
        <row r="25">
          <cell r="G25" t="str">
            <v/>
          </cell>
        </row>
        <row r="26">
          <cell r="G26" t="str">
            <v/>
          </cell>
        </row>
        <row r="27">
          <cell r="G27" t="str">
            <v/>
          </cell>
        </row>
        <row r="28">
          <cell r="G28" t="str">
            <v/>
          </cell>
        </row>
        <row r="29">
          <cell r="G29" t="str">
            <v/>
          </cell>
        </row>
        <row r="30">
          <cell r="G30" t="str">
            <v/>
          </cell>
        </row>
        <row r="31">
          <cell r="G31" t="str">
            <v/>
          </cell>
        </row>
        <row r="32">
          <cell r="G32" t="str">
            <v/>
          </cell>
        </row>
        <row r="33">
          <cell r="G33" t="str">
            <v/>
          </cell>
        </row>
        <row r="34">
          <cell r="G34" t="str">
            <v/>
          </cell>
        </row>
        <row r="35">
          <cell r="G35" t="str">
            <v/>
          </cell>
        </row>
        <row r="36">
          <cell r="G36" t="str">
            <v/>
          </cell>
        </row>
        <row r="37">
          <cell r="G37" t="str">
            <v/>
          </cell>
        </row>
        <row r="38">
          <cell r="G38" t="str">
            <v/>
          </cell>
        </row>
        <row r="39">
          <cell r="G39" t="str">
            <v/>
          </cell>
        </row>
        <row r="40">
          <cell r="G40" t="str">
            <v/>
          </cell>
        </row>
        <row r="41">
          <cell r="G41" t="str">
            <v/>
          </cell>
        </row>
        <row r="42">
          <cell r="G42" t="str">
            <v/>
          </cell>
        </row>
        <row r="43">
          <cell r="G43" t="str">
            <v/>
          </cell>
        </row>
        <row r="44">
          <cell r="G44" t="str">
            <v/>
          </cell>
        </row>
        <row r="45">
          <cell r="G45" t="str">
            <v/>
          </cell>
        </row>
        <row r="46">
          <cell r="G46" t="str">
            <v/>
          </cell>
        </row>
        <row r="47">
          <cell r="G47" t="str">
            <v/>
          </cell>
        </row>
        <row r="48">
          <cell r="G48" t="str">
            <v/>
          </cell>
        </row>
        <row r="49">
          <cell r="G49" t="str">
            <v/>
          </cell>
        </row>
        <row r="50">
          <cell r="G50" t="str">
            <v/>
          </cell>
        </row>
        <row r="51">
          <cell r="G51" t="str">
            <v/>
          </cell>
        </row>
        <row r="52">
          <cell r="G52" t="str">
            <v/>
          </cell>
        </row>
        <row r="53">
          <cell r="G53" t="str">
            <v/>
          </cell>
        </row>
        <row r="54">
          <cell r="G54" t="str">
            <v/>
          </cell>
        </row>
        <row r="55">
          <cell r="G55" t="str">
            <v/>
          </cell>
        </row>
        <row r="56">
          <cell r="G56" t="str">
            <v/>
          </cell>
        </row>
        <row r="57">
          <cell r="G57" t="str">
            <v/>
          </cell>
        </row>
        <row r="58">
          <cell r="G58" t="str">
            <v/>
          </cell>
        </row>
        <row r="59">
          <cell r="G59" t="str">
            <v/>
          </cell>
        </row>
        <row r="60">
          <cell r="G60" t="str">
            <v/>
          </cell>
        </row>
        <row r="61">
          <cell r="G61" t="str">
            <v/>
          </cell>
        </row>
        <row r="62">
          <cell r="G62" t="str">
            <v/>
          </cell>
        </row>
        <row r="63">
          <cell r="G63" t="str">
            <v/>
          </cell>
        </row>
        <row r="64">
          <cell r="G64" t="str">
            <v/>
          </cell>
        </row>
        <row r="65">
          <cell r="G65" t="str">
            <v/>
          </cell>
        </row>
        <row r="66">
          <cell r="G66" t="str">
            <v/>
          </cell>
        </row>
        <row r="67">
          <cell r="G67" t="str">
            <v/>
          </cell>
        </row>
        <row r="68">
          <cell r="G68" t="str">
            <v/>
          </cell>
        </row>
        <row r="69">
          <cell r="G69" t="str">
            <v/>
          </cell>
        </row>
        <row r="70">
          <cell r="G70" t="str">
            <v/>
          </cell>
        </row>
        <row r="71">
          <cell r="G71" t="str">
            <v/>
          </cell>
        </row>
        <row r="72">
          <cell r="G72" t="str">
            <v/>
          </cell>
        </row>
        <row r="73">
          <cell r="G73" t="str">
            <v/>
          </cell>
        </row>
        <row r="74">
          <cell r="G74" t="str">
            <v/>
          </cell>
        </row>
        <row r="75">
          <cell r="G75" t="str">
            <v/>
          </cell>
        </row>
        <row r="76">
          <cell r="G76" t="str">
            <v/>
          </cell>
        </row>
        <row r="77">
          <cell r="G77" t="str">
            <v/>
          </cell>
        </row>
        <row r="78">
          <cell r="G78" t="str">
            <v/>
          </cell>
        </row>
        <row r="79">
          <cell r="G79" t="str">
            <v/>
          </cell>
        </row>
        <row r="80">
          <cell r="G80" t="str">
            <v/>
          </cell>
        </row>
        <row r="81">
          <cell r="G81" t="str">
            <v/>
          </cell>
        </row>
        <row r="82">
          <cell r="G82" t="str">
            <v/>
          </cell>
        </row>
        <row r="83">
          <cell r="G83" t="str">
            <v/>
          </cell>
        </row>
        <row r="84">
          <cell r="G84" t="str">
            <v/>
          </cell>
        </row>
        <row r="85">
          <cell r="G85" t="str">
            <v/>
          </cell>
        </row>
        <row r="86">
          <cell r="G86" t="str">
            <v/>
          </cell>
        </row>
        <row r="87">
          <cell r="G87" t="str">
            <v/>
          </cell>
        </row>
        <row r="88">
          <cell r="G88" t="str">
            <v/>
          </cell>
        </row>
        <row r="89">
          <cell r="G89" t="str">
            <v/>
          </cell>
        </row>
        <row r="90">
          <cell r="G90" t="str">
            <v/>
          </cell>
        </row>
        <row r="91">
          <cell r="G91" t="str">
            <v/>
          </cell>
        </row>
        <row r="92">
          <cell r="G92" t="str">
            <v/>
          </cell>
        </row>
        <row r="93">
          <cell r="G93" t="str">
            <v/>
          </cell>
        </row>
        <row r="94">
          <cell r="G94" t="str">
            <v/>
          </cell>
        </row>
        <row r="95">
          <cell r="G95" t="str">
            <v/>
          </cell>
        </row>
        <row r="96">
          <cell r="G96" t="str">
            <v/>
          </cell>
        </row>
        <row r="97">
          <cell r="G97" t="str">
            <v/>
          </cell>
        </row>
        <row r="98">
          <cell r="G98" t="str">
            <v/>
          </cell>
        </row>
        <row r="99">
          <cell r="G99" t="str">
            <v/>
          </cell>
        </row>
        <row r="100">
          <cell r="G100" t="str">
            <v/>
          </cell>
        </row>
        <row r="101">
          <cell r="G101" t="str">
            <v/>
          </cell>
        </row>
        <row r="102">
          <cell r="G102" t="str">
            <v/>
          </cell>
        </row>
        <row r="103">
          <cell r="G103" t="str">
            <v/>
          </cell>
        </row>
        <row r="104">
          <cell r="G104" t="str">
            <v/>
          </cell>
        </row>
        <row r="105">
          <cell r="G105" t="str">
            <v/>
          </cell>
        </row>
        <row r="106">
          <cell r="G106" t="str">
            <v/>
          </cell>
        </row>
        <row r="107">
          <cell r="G107" t="str">
            <v/>
          </cell>
        </row>
        <row r="108">
          <cell r="G108" t="str">
            <v/>
          </cell>
        </row>
        <row r="109">
          <cell r="G109" t="str">
            <v/>
          </cell>
        </row>
        <row r="110">
          <cell r="G110" t="str">
            <v/>
          </cell>
        </row>
        <row r="111">
          <cell r="G111" t="str">
            <v/>
          </cell>
        </row>
        <row r="112">
          <cell r="G112" t="str">
            <v/>
          </cell>
        </row>
        <row r="113">
          <cell r="G113" t="str">
            <v/>
          </cell>
        </row>
        <row r="114">
          <cell r="G114" t="str">
            <v/>
          </cell>
        </row>
        <row r="115">
          <cell r="G115" t="str">
            <v/>
          </cell>
        </row>
        <row r="116">
          <cell r="G116" t="str">
            <v/>
          </cell>
        </row>
        <row r="117">
          <cell r="G117" t="str">
            <v/>
          </cell>
        </row>
        <row r="118">
          <cell r="G118" t="str">
            <v/>
          </cell>
        </row>
        <row r="119">
          <cell r="G119" t="str">
            <v/>
          </cell>
        </row>
        <row r="120">
          <cell r="G120" t="str">
            <v/>
          </cell>
        </row>
        <row r="121">
          <cell r="G121" t="str">
            <v/>
          </cell>
        </row>
        <row r="122">
          <cell r="G122" t="str">
            <v/>
          </cell>
        </row>
        <row r="123">
          <cell r="G123" t="str">
            <v/>
          </cell>
        </row>
        <row r="124">
          <cell r="G124" t="str">
            <v/>
          </cell>
        </row>
        <row r="125">
          <cell r="G125" t="str">
            <v/>
          </cell>
        </row>
        <row r="126">
          <cell r="G126" t="str">
            <v/>
          </cell>
        </row>
        <row r="127">
          <cell r="G127" t="str">
            <v/>
          </cell>
        </row>
        <row r="128">
          <cell r="G128" t="str">
            <v/>
          </cell>
        </row>
        <row r="129">
          <cell r="G129" t="str">
            <v/>
          </cell>
        </row>
        <row r="130">
          <cell r="G130" t="str">
            <v/>
          </cell>
        </row>
        <row r="131">
          <cell r="G131" t="str">
            <v/>
          </cell>
        </row>
        <row r="132">
          <cell r="G132" t="str">
            <v/>
          </cell>
        </row>
        <row r="133">
          <cell r="G133" t="str">
            <v/>
          </cell>
        </row>
        <row r="134">
          <cell r="G134" t="str">
            <v/>
          </cell>
        </row>
        <row r="135">
          <cell r="G135" t="str">
            <v/>
          </cell>
        </row>
        <row r="136">
          <cell r="G136" t="str">
            <v/>
          </cell>
        </row>
        <row r="137">
          <cell r="G137" t="str">
            <v/>
          </cell>
        </row>
        <row r="138">
          <cell r="G138" t="str">
            <v/>
          </cell>
        </row>
        <row r="139">
          <cell r="G139" t="str">
            <v/>
          </cell>
        </row>
        <row r="140">
          <cell r="G140" t="str">
            <v/>
          </cell>
        </row>
        <row r="141">
          <cell r="G141" t="str">
            <v/>
          </cell>
        </row>
        <row r="142">
          <cell r="G142" t="str">
            <v/>
          </cell>
        </row>
        <row r="143">
          <cell r="G143" t="str">
            <v/>
          </cell>
        </row>
        <row r="144">
          <cell r="G144" t="str">
            <v/>
          </cell>
        </row>
        <row r="145">
          <cell r="G145" t="str">
            <v/>
          </cell>
        </row>
        <row r="146">
          <cell r="G146" t="str">
            <v/>
          </cell>
        </row>
        <row r="147">
          <cell r="G147" t="str">
            <v/>
          </cell>
        </row>
        <row r="148">
          <cell r="G148" t="str">
            <v/>
          </cell>
        </row>
        <row r="149">
          <cell r="G149" t="str">
            <v/>
          </cell>
        </row>
        <row r="150">
          <cell r="G150" t="str">
            <v/>
          </cell>
        </row>
        <row r="151">
          <cell r="G151" t="str">
            <v/>
          </cell>
        </row>
        <row r="152">
          <cell r="G152" t="str">
            <v/>
          </cell>
        </row>
        <row r="153">
          <cell r="G153" t="str">
            <v/>
          </cell>
        </row>
        <row r="154">
          <cell r="G154" t="str">
            <v/>
          </cell>
        </row>
        <row r="155">
          <cell r="G155" t="str">
            <v/>
          </cell>
        </row>
        <row r="156">
          <cell r="G156" t="str">
            <v/>
          </cell>
        </row>
        <row r="157">
          <cell r="G157" t="str">
            <v/>
          </cell>
        </row>
        <row r="158">
          <cell r="G158" t="str">
            <v/>
          </cell>
        </row>
        <row r="159">
          <cell r="G159" t="str">
            <v/>
          </cell>
        </row>
        <row r="160">
          <cell r="G160" t="str">
            <v/>
          </cell>
        </row>
        <row r="161">
          <cell r="G161" t="str">
            <v/>
          </cell>
        </row>
        <row r="162">
          <cell r="G162" t="str">
            <v/>
          </cell>
        </row>
        <row r="163">
          <cell r="G163" t="str">
            <v/>
          </cell>
        </row>
        <row r="164">
          <cell r="G164" t="str">
            <v/>
          </cell>
        </row>
        <row r="165">
          <cell r="G165" t="str">
            <v/>
          </cell>
        </row>
        <row r="166">
          <cell r="G166" t="str">
            <v/>
          </cell>
        </row>
        <row r="167">
          <cell r="G167" t="str">
            <v/>
          </cell>
        </row>
        <row r="168">
          <cell r="G168" t="str">
            <v/>
          </cell>
        </row>
        <row r="169">
          <cell r="G169" t="str">
            <v/>
          </cell>
        </row>
        <row r="170">
          <cell r="G170" t="str">
            <v/>
          </cell>
        </row>
        <row r="171">
          <cell r="G171" t="str">
            <v/>
          </cell>
        </row>
        <row r="172">
          <cell r="G172" t="str">
            <v/>
          </cell>
        </row>
        <row r="173">
          <cell r="G173" t="str">
            <v/>
          </cell>
        </row>
        <row r="174">
          <cell r="G174" t="str">
            <v/>
          </cell>
        </row>
        <row r="175">
          <cell r="G175" t="str">
            <v/>
          </cell>
        </row>
        <row r="176">
          <cell r="G176" t="str">
            <v/>
          </cell>
        </row>
        <row r="177">
          <cell r="G177" t="str">
            <v/>
          </cell>
        </row>
        <row r="178">
          <cell r="G178" t="str">
            <v/>
          </cell>
        </row>
        <row r="179">
          <cell r="G179" t="str">
            <v/>
          </cell>
        </row>
        <row r="180">
          <cell r="G180" t="str">
            <v/>
          </cell>
        </row>
        <row r="181">
          <cell r="G181" t="str">
            <v/>
          </cell>
        </row>
        <row r="182">
          <cell r="G182" t="str">
            <v/>
          </cell>
        </row>
        <row r="183">
          <cell r="G183" t="str">
            <v/>
          </cell>
        </row>
        <row r="184">
          <cell r="G184" t="str">
            <v/>
          </cell>
        </row>
        <row r="185">
          <cell r="G185" t="str">
            <v/>
          </cell>
        </row>
        <row r="186">
          <cell r="G186" t="str">
            <v/>
          </cell>
        </row>
        <row r="187">
          <cell r="G187" t="str">
            <v/>
          </cell>
        </row>
        <row r="188">
          <cell r="G188" t="str">
            <v/>
          </cell>
        </row>
        <row r="189">
          <cell r="G189" t="str">
            <v/>
          </cell>
        </row>
        <row r="190">
          <cell r="G190" t="str">
            <v/>
          </cell>
        </row>
        <row r="191">
          <cell r="G191" t="str">
            <v/>
          </cell>
        </row>
        <row r="192">
          <cell r="G192" t="str">
            <v/>
          </cell>
        </row>
        <row r="193">
          <cell r="G193" t="str">
            <v/>
          </cell>
        </row>
        <row r="194">
          <cell r="G194" t="str">
            <v/>
          </cell>
        </row>
        <row r="195">
          <cell r="G195" t="str">
            <v/>
          </cell>
        </row>
        <row r="196">
          <cell r="G196" t="str">
            <v/>
          </cell>
        </row>
        <row r="197">
          <cell r="G197" t="str">
            <v/>
          </cell>
        </row>
        <row r="198">
          <cell r="G198" t="str">
            <v/>
          </cell>
        </row>
        <row r="199">
          <cell r="G199" t="str">
            <v/>
          </cell>
        </row>
        <row r="200">
          <cell r="G200" t="str">
            <v/>
          </cell>
        </row>
        <row r="201">
          <cell r="G201" t="str">
            <v/>
          </cell>
        </row>
        <row r="202">
          <cell r="G202" t="str">
            <v/>
          </cell>
        </row>
        <row r="203">
          <cell r="G203" t="str">
            <v/>
          </cell>
        </row>
        <row r="204">
          <cell r="G204" t="str">
            <v/>
          </cell>
        </row>
        <row r="205">
          <cell r="G205" t="str">
            <v/>
          </cell>
        </row>
        <row r="206">
          <cell r="G206" t="str">
            <v/>
          </cell>
        </row>
        <row r="207">
          <cell r="G207" t="str">
            <v/>
          </cell>
        </row>
        <row r="208">
          <cell r="G208" t="str">
            <v/>
          </cell>
        </row>
        <row r="209">
          <cell r="G209" t="str">
            <v/>
          </cell>
        </row>
        <row r="210">
          <cell r="G210" t="str">
            <v/>
          </cell>
        </row>
        <row r="211">
          <cell r="G211" t="str">
            <v/>
          </cell>
        </row>
        <row r="212">
          <cell r="G212" t="str">
            <v/>
          </cell>
        </row>
        <row r="213">
          <cell r="G213" t="str">
            <v/>
          </cell>
        </row>
        <row r="214">
          <cell r="G214" t="str">
            <v/>
          </cell>
        </row>
        <row r="215">
          <cell r="G215" t="str">
            <v/>
          </cell>
        </row>
        <row r="216">
          <cell r="G216" t="str">
            <v/>
          </cell>
        </row>
        <row r="217">
          <cell r="G217" t="str">
            <v/>
          </cell>
        </row>
        <row r="218">
          <cell r="G218" t="str">
            <v/>
          </cell>
        </row>
        <row r="219">
          <cell r="G219" t="str">
            <v/>
          </cell>
        </row>
        <row r="220">
          <cell r="G220" t="str">
            <v/>
          </cell>
        </row>
        <row r="221">
          <cell r="G221" t="str">
            <v/>
          </cell>
        </row>
        <row r="222">
          <cell r="G222" t="str">
            <v/>
          </cell>
        </row>
        <row r="223">
          <cell r="G223" t="str">
            <v/>
          </cell>
        </row>
        <row r="224">
          <cell r="G224" t="str">
            <v/>
          </cell>
        </row>
        <row r="225">
          <cell r="G225" t="str">
            <v/>
          </cell>
        </row>
        <row r="226">
          <cell r="G226" t="str">
            <v/>
          </cell>
        </row>
        <row r="227">
          <cell r="G227" t="str">
            <v/>
          </cell>
        </row>
        <row r="228">
          <cell r="G228" t="str">
            <v/>
          </cell>
        </row>
        <row r="229">
          <cell r="G229" t="str">
            <v/>
          </cell>
        </row>
        <row r="230">
          <cell r="G230" t="str">
            <v/>
          </cell>
        </row>
        <row r="231">
          <cell r="G231" t="str">
            <v/>
          </cell>
        </row>
        <row r="232">
          <cell r="G232" t="str">
            <v/>
          </cell>
        </row>
        <row r="233">
          <cell r="G233" t="str">
            <v/>
          </cell>
        </row>
        <row r="234">
          <cell r="G234" t="str">
            <v/>
          </cell>
        </row>
        <row r="235">
          <cell r="G235" t="str">
            <v/>
          </cell>
        </row>
        <row r="236">
          <cell r="G236" t="str">
            <v/>
          </cell>
        </row>
        <row r="237">
          <cell r="G237" t="str">
            <v/>
          </cell>
        </row>
        <row r="238">
          <cell r="G238" t="str">
            <v/>
          </cell>
        </row>
        <row r="239">
          <cell r="G239" t="str">
            <v/>
          </cell>
        </row>
        <row r="240">
          <cell r="G240" t="str">
            <v/>
          </cell>
        </row>
        <row r="241">
          <cell r="G241" t="str">
            <v/>
          </cell>
        </row>
        <row r="242">
          <cell r="G242" t="str">
            <v/>
          </cell>
        </row>
        <row r="243">
          <cell r="G243" t="str">
            <v/>
          </cell>
        </row>
        <row r="244">
          <cell r="G244" t="str">
            <v/>
          </cell>
        </row>
        <row r="245">
          <cell r="G245" t="str">
            <v/>
          </cell>
        </row>
        <row r="246">
          <cell r="G246" t="str">
            <v/>
          </cell>
        </row>
        <row r="247">
          <cell r="G247" t="str">
            <v/>
          </cell>
        </row>
        <row r="248">
          <cell r="G248" t="str">
            <v/>
          </cell>
        </row>
        <row r="249">
          <cell r="G249" t="str">
            <v/>
          </cell>
        </row>
        <row r="250">
          <cell r="G250" t="str">
            <v/>
          </cell>
        </row>
        <row r="251">
          <cell r="G251" t="str">
            <v/>
          </cell>
        </row>
        <row r="252">
          <cell r="G252" t="str">
            <v/>
          </cell>
        </row>
        <row r="253">
          <cell r="G253" t="str">
            <v/>
          </cell>
        </row>
        <row r="254">
          <cell r="G254" t="str">
            <v/>
          </cell>
        </row>
        <row r="255">
          <cell r="G255" t="str">
            <v/>
          </cell>
        </row>
        <row r="256">
          <cell r="G256" t="str">
            <v/>
          </cell>
        </row>
        <row r="257">
          <cell r="G257" t="str">
            <v/>
          </cell>
        </row>
        <row r="258">
          <cell r="G258" t="str">
            <v/>
          </cell>
        </row>
        <row r="259">
          <cell r="G259" t="str">
            <v/>
          </cell>
        </row>
        <row r="260">
          <cell r="G260" t="str">
            <v/>
          </cell>
        </row>
        <row r="261">
          <cell r="G261" t="str">
            <v/>
          </cell>
        </row>
        <row r="262">
          <cell r="G262" t="str">
            <v/>
          </cell>
        </row>
        <row r="263">
          <cell r="G263" t="str">
            <v/>
          </cell>
        </row>
        <row r="264">
          <cell r="G264" t="str">
            <v/>
          </cell>
        </row>
        <row r="265">
          <cell r="G265" t="str">
            <v/>
          </cell>
        </row>
        <row r="266">
          <cell r="G266" t="str">
            <v/>
          </cell>
        </row>
        <row r="267">
          <cell r="G267" t="str">
            <v/>
          </cell>
        </row>
        <row r="268">
          <cell r="G268" t="str">
            <v/>
          </cell>
        </row>
        <row r="269">
          <cell r="G269" t="str">
            <v/>
          </cell>
        </row>
        <row r="270">
          <cell r="G270" t="str">
            <v/>
          </cell>
        </row>
        <row r="271">
          <cell r="G271" t="str">
            <v/>
          </cell>
        </row>
        <row r="272">
          <cell r="G272" t="str">
            <v/>
          </cell>
        </row>
        <row r="273">
          <cell r="G273" t="str">
            <v/>
          </cell>
        </row>
        <row r="274">
          <cell r="G274" t="str">
            <v/>
          </cell>
        </row>
        <row r="275">
          <cell r="G275" t="str">
            <v/>
          </cell>
        </row>
        <row r="276">
          <cell r="G276" t="str">
            <v/>
          </cell>
        </row>
        <row r="277">
          <cell r="G277" t="str">
            <v/>
          </cell>
        </row>
        <row r="278">
          <cell r="G278" t="str">
            <v/>
          </cell>
        </row>
        <row r="279">
          <cell r="G279" t="str">
            <v/>
          </cell>
        </row>
        <row r="280">
          <cell r="G280" t="str">
            <v/>
          </cell>
        </row>
        <row r="281">
          <cell r="G281" t="str">
            <v/>
          </cell>
        </row>
        <row r="282">
          <cell r="G282" t="str">
            <v/>
          </cell>
        </row>
        <row r="283">
          <cell r="G283" t="str">
            <v/>
          </cell>
        </row>
        <row r="284">
          <cell r="G284" t="str">
            <v/>
          </cell>
        </row>
        <row r="285">
          <cell r="G285" t="str">
            <v/>
          </cell>
        </row>
        <row r="286">
          <cell r="G286" t="str">
            <v/>
          </cell>
        </row>
        <row r="287">
          <cell r="G287" t="str">
            <v/>
          </cell>
        </row>
        <row r="288">
          <cell r="G288" t="str">
            <v/>
          </cell>
        </row>
        <row r="289">
          <cell r="G289" t="str">
            <v/>
          </cell>
        </row>
        <row r="290">
          <cell r="G290" t="str">
            <v/>
          </cell>
        </row>
        <row r="291">
          <cell r="G291" t="str">
            <v/>
          </cell>
        </row>
        <row r="292">
          <cell r="G292" t="str">
            <v/>
          </cell>
        </row>
        <row r="293">
          <cell r="G293" t="str">
            <v/>
          </cell>
        </row>
        <row r="294">
          <cell r="G294" t="str">
            <v/>
          </cell>
        </row>
        <row r="295">
          <cell r="G295" t="str">
            <v/>
          </cell>
        </row>
        <row r="296">
          <cell r="G296" t="str">
            <v/>
          </cell>
        </row>
        <row r="297">
          <cell r="G297" t="str">
            <v/>
          </cell>
        </row>
        <row r="298">
          <cell r="G298" t="str">
            <v/>
          </cell>
        </row>
        <row r="299">
          <cell r="G299" t="str">
            <v/>
          </cell>
        </row>
        <row r="300">
          <cell r="G300" t="str">
            <v/>
          </cell>
        </row>
        <row r="301">
          <cell r="G301" t="str">
            <v/>
          </cell>
        </row>
        <row r="302">
          <cell r="G302" t="str">
            <v/>
          </cell>
        </row>
        <row r="303">
          <cell r="G303" t="str">
            <v/>
          </cell>
        </row>
        <row r="304">
          <cell r="G304" t="str">
            <v/>
          </cell>
        </row>
        <row r="305">
          <cell r="G305" t="str">
            <v/>
          </cell>
        </row>
        <row r="306">
          <cell r="G306" t="str">
            <v/>
          </cell>
        </row>
        <row r="307">
          <cell r="G307" t="str">
            <v/>
          </cell>
        </row>
        <row r="308">
          <cell r="G308" t="str">
            <v/>
          </cell>
        </row>
        <row r="309">
          <cell r="G309" t="str">
            <v/>
          </cell>
        </row>
        <row r="310">
          <cell r="G310" t="str">
            <v/>
          </cell>
        </row>
        <row r="311">
          <cell r="G311" t="str">
            <v/>
          </cell>
        </row>
        <row r="312">
          <cell r="G312" t="str">
            <v/>
          </cell>
        </row>
        <row r="313">
          <cell r="G313" t="str">
            <v/>
          </cell>
        </row>
        <row r="314">
          <cell r="G314" t="str">
            <v/>
          </cell>
        </row>
        <row r="315">
          <cell r="G315" t="str">
            <v/>
          </cell>
        </row>
        <row r="316">
          <cell r="G316" t="str">
            <v/>
          </cell>
        </row>
        <row r="317">
          <cell r="G317" t="str">
            <v/>
          </cell>
        </row>
        <row r="318">
          <cell r="G318" t="str">
            <v/>
          </cell>
        </row>
        <row r="319">
          <cell r="G319" t="str">
            <v/>
          </cell>
        </row>
        <row r="320">
          <cell r="G320" t="str">
            <v/>
          </cell>
        </row>
        <row r="321">
          <cell r="G321" t="str">
            <v/>
          </cell>
        </row>
        <row r="322">
          <cell r="G322" t="str">
            <v/>
          </cell>
        </row>
        <row r="323">
          <cell r="G323" t="str">
            <v/>
          </cell>
        </row>
        <row r="324">
          <cell r="G324" t="str">
            <v/>
          </cell>
        </row>
        <row r="325">
          <cell r="G325" t="str">
            <v/>
          </cell>
        </row>
        <row r="326">
          <cell r="G326" t="str">
            <v/>
          </cell>
        </row>
        <row r="327">
          <cell r="G327" t="str">
            <v/>
          </cell>
        </row>
        <row r="328">
          <cell r="G328" t="str">
            <v/>
          </cell>
        </row>
        <row r="329">
          <cell r="G329" t="str">
            <v/>
          </cell>
        </row>
        <row r="330">
          <cell r="G330" t="str">
            <v/>
          </cell>
        </row>
        <row r="331">
          <cell r="G331" t="str">
            <v/>
          </cell>
        </row>
        <row r="332">
          <cell r="G332" t="str">
            <v/>
          </cell>
        </row>
        <row r="333">
          <cell r="G333" t="str">
            <v/>
          </cell>
        </row>
        <row r="334">
          <cell r="G334" t="str">
            <v/>
          </cell>
        </row>
        <row r="335">
          <cell r="G335" t="str">
            <v/>
          </cell>
        </row>
        <row r="336">
          <cell r="G336" t="str">
            <v/>
          </cell>
        </row>
        <row r="337">
          <cell r="G337" t="str">
            <v/>
          </cell>
        </row>
        <row r="338">
          <cell r="G338" t="str">
            <v/>
          </cell>
        </row>
        <row r="339">
          <cell r="G339" t="str">
            <v/>
          </cell>
        </row>
        <row r="340">
          <cell r="G340" t="str">
            <v/>
          </cell>
        </row>
        <row r="341">
          <cell r="G341" t="str">
            <v/>
          </cell>
        </row>
        <row r="342">
          <cell r="G342" t="str">
            <v/>
          </cell>
        </row>
        <row r="343">
          <cell r="G343" t="str">
            <v/>
          </cell>
        </row>
        <row r="344">
          <cell r="G344" t="str">
            <v/>
          </cell>
        </row>
        <row r="345">
          <cell r="G345" t="str">
            <v/>
          </cell>
        </row>
        <row r="346">
          <cell r="G346" t="str">
            <v/>
          </cell>
        </row>
        <row r="347">
          <cell r="G347" t="str">
            <v/>
          </cell>
        </row>
        <row r="348">
          <cell r="G348" t="str">
            <v/>
          </cell>
        </row>
        <row r="349">
          <cell r="G349" t="str">
            <v/>
          </cell>
        </row>
        <row r="350">
          <cell r="G350" t="str">
            <v/>
          </cell>
        </row>
        <row r="351">
          <cell r="G351" t="str">
            <v/>
          </cell>
        </row>
        <row r="352">
          <cell r="G352" t="str">
            <v/>
          </cell>
        </row>
        <row r="353">
          <cell r="G353" t="str">
            <v/>
          </cell>
        </row>
        <row r="354">
          <cell r="G354" t="str">
            <v/>
          </cell>
        </row>
        <row r="355">
          <cell r="G355" t="str">
            <v/>
          </cell>
        </row>
        <row r="356">
          <cell r="G356" t="str">
            <v/>
          </cell>
        </row>
        <row r="357">
          <cell r="G357" t="str">
            <v/>
          </cell>
        </row>
        <row r="358">
          <cell r="G358" t="str">
            <v/>
          </cell>
        </row>
        <row r="359">
          <cell r="G359" t="str">
            <v/>
          </cell>
        </row>
        <row r="360">
          <cell r="G360" t="str">
            <v/>
          </cell>
        </row>
        <row r="361">
          <cell r="G361" t="str">
            <v/>
          </cell>
        </row>
        <row r="362">
          <cell r="G362" t="str">
            <v/>
          </cell>
        </row>
        <row r="363">
          <cell r="G363" t="str">
            <v/>
          </cell>
        </row>
        <row r="364">
          <cell r="G364" t="str">
            <v/>
          </cell>
        </row>
        <row r="365">
          <cell r="G365" t="str">
            <v/>
          </cell>
        </row>
        <row r="366">
          <cell r="G366" t="str">
            <v/>
          </cell>
        </row>
        <row r="367">
          <cell r="G367" t="str">
            <v/>
          </cell>
        </row>
        <row r="368">
          <cell r="G368" t="str">
            <v/>
          </cell>
        </row>
        <row r="369">
          <cell r="G369" t="str">
            <v/>
          </cell>
        </row>
        <row r="370">
          <cell r="G370" t="str">
            <v/>
          </cell>
        </row>
        <row r="371">
          <cell r="G371" t="str">
            <v/>
          </cell>
        </row>
        <row r="372">
          <cell r="G372" t="str">
            <v/>
          </cell>
        </row>
        <row r="373">
          <cell r="G373" t="str">
            <v/>
          </cell>
        </row>
        <row r="374">
          <cell r="G374" t="str">
            <v/>
          </cell>
        </row>
        <row r="375">
          <cell r="G375" t="str">
            <v/>
          </cell>
        </row>
        <row r="376">
          <cell r="G376" t="str">
            <v/>
          </cell>
        </row>
        <row r="377">
          <cell r="G377" t="str">
            <v/>
          </cell>
        </row>
        <row r="378">
          <cell r="G378" t="str">
            <v/>
          </cell>
        </row>
        <row r="379">
          <cell r="G379" t="str">
            <v/>
          </cell>
        </row>
        <row r="380">
          <cell r="G380" t="str">
            <v/>
          </cell>
        </row>
        <row r="381">
          <cell r="G381" t="str">
            <v/>
          </cell>
        </row>
        <row r="382">
          <cell r="G382" t="str">
            <v/>
          </cell>
        </row>
        <row r="383">
          <cell r="G383" t="str">
            <v/>
          </cell>
        </row>
        <row r="384">
          <cell r="G384" t="str">
            <v/>
          </cell>
        </row>
        <row r="385">
          <cell r="G385" t="str">
            <v/>
          </cell>
        </row>
        <row r="386">
          <cell r="G386" t="str">
            <v/>
          </cell>
        </row>
        <row r="387">
          <cell r="G387" t="str">
            <v/>
          </cell>
        </row>
        <row r="388">
          <cell r="G388" t="str">
            <v/>
          </cell>
        </row>
        <row r="389">
          <cell r="G389" t="str">
            <v/>
          </cell>
        </row>
        <row r="390">
          <cell r="G390" t="str">
            <v/>
          </cell>
        </row>
        <row r="391">
          <cell r="G391" t="str">
            <v/>
          </cell>
        </row>
        <row r="392">
          <cell r="G392" t="str">
            <v/>
          </cell>
        </row>
        <row r="393">
          <cell r="G393" t="str">
            <v/>
          </cell>
        </row>
        <row r="394">
          <cell r="G394" t="str">
            <v/>
          </cell>
        </row>
        <row r="395">
          <cell r="G395" t="str">
            <v/>
          </cell>
        </row>
        <row r="396">
          <cell r="G396" t="str">
            <v/>
          </cell>
        </row>
        <row r="397">
          <cell r="G397" t="str">
            <v/>
          </cell>
        </row>
        <row r="398">
          <cell r="G398" t="str">
            <v/>
          </cell>
        </row>
        <row r="399">
          <cell r="G399" t="str">
            <v/>
          </cell>
        </row>
        <row r="400">
          <cell r="G400" t="str">
            <v/>
          </cell>
        </row>
        <row r="401">
          <cell r="G401" t="str">
            <v/>
          </cell>
        </row>
        <row r="402">
          <cell r="G402" t="str">
            <v/>
          </cell>
        </row>
        <row r="403">
          <cell r="G403" t="str">
            <v/>
          </cell>
        </row>
        <row r="404">
          <cell r="G404" t="str">
            <v/>
          </cell>
        </row>
        <row r="405">
          <cell r="G405" t="str">
            <v/>
          </cell>
        </row>
        <row r="406">
          <cell r="G406" t="str">
            <v/>
          </cell>
        </row>
        <row r="407">
          <cell r="G407" t="str">
            <v/>
          </cell>
        </row>
        <row r="408">
          <cell r="G408" t="str">
            <v/>
          </cell>
        </row>
        <row r="409">
          <cell r="G409" t="str">
            <v/>
          </cell>
        </row>
        <row r="410">
          <cell r="G410" t="str">
            <v/>
          </cell>
        </row>
        <row r="411">
          <cell r="G411" t="str">
            <v/>
          </cell>
        </row>
        <row r="412">
          <cell r="G412" t="str">
            <v/>
          </cell>
        </row>
        <row r="413">
          <cell r="G413" t="str">
            <v/>
          </cell>
        </row>
        <row r="414">
          <cell r="G414" t="str">
            <v/>
          </cell>
        </row>
        <row r="415">
          <cell r="G415" t="str">
            <v/>
          </cell>
        </row>
        <row r="416">
          <cell r="G416" t="str">
            <v/>
          </cell>
        </row>
        <row r="417">
          <cell r="G417" t="str">
            <v/>
          </cell>
        </row>
        <row r="418">
          <cell r="G418" t="str">
            <v/>
          </cell>
        </row>
        <row r="419">
          <cell r="G419" t="str">
            <v/>
          </cell>
        </row>
        <row r="420">
          <cell r="G420" t="str">
            <v/>
          </cell>
        </row>
        <row r="421">
          <cell r="G421" t="str">
            <v/>
          </cell>
        </row>
        <row r="422">
          <cell r="G422" t="str">
            <v/>
          </cell>
        </row>
        <row r="423">
          <cell r="G423" t="str">
            <v/>
          </cell>
        </row>
        <row r="424">
          <cell r="G424" t="str">
            <v/>
          </cell>
        </row>
        <row r="425">
          <cell r="G425" t="str">
            <v/>
          </cell>
        </row>
        <row r="426">
          <cell r="G426" t="str">
            <v/>
          </cell>
        </row>
        <row r="427">
          <cell r="G427" t="str">
            <v/>
          </cell>
        </row>
        <row r="428">
          <cell r="G428" t="str">
            <v/>
          </cell>
        </row>
        <row r="429">
          <cell r="G429" t="str">
            <v/>
          </cell>
        </row>
        <row r="430">
          <cell r="G430" t="str">
            <v/>
          </cell>
        </row>
        <row r="431">
          <cell r="G431" t="str">
            <v/>
          </cell>
        </row>
        <row r="432">
          <cell r="G432" t="str">
            <v/>
          </cell>
        </row>
        <row r="433">
          <cell r="G433" t="str">
            <v/>
          </cell>
        </row>
        <row r="434">
          <cell r="G434" t="str">
            <v/>
          </cell>
        </row>
        <row r="435">
          <cell r="G435" t="str">
            <v/>
          </cell>
        </row>
        <row r="436">
          <cell r="G436" t="str">
            <v/>
          </cell>
        </row>
        <row r="437">
          <cell r="G437" t="str">
            <v/>
          </cell>
        </row>
        <row r="438">
          <cell r="G438" t="str">
            <v/>
          </cell>
        </row>
        <row r="439">
          <cell r="G439" t="str">
            <v/>
          </cell>
        </row>
        <row r="440">
          <cell r="G440" t="str">
            <v/>
          </cell>
        </row>
        <row r="441">
          <cell r="G441" t="str">
            <v/>
          </cell>
        </row>
        <row r="442">
          <cell r="G442" t="str">
            <v/>
          </cell>
        </row>
        <row r="443">
          <cell r="G443" t="str">
            <v/>
          </cell>
        </row>
        <row r="444">
          <cell r="G444" t="str">
            <v/>
          </cell>
        </row>
        <row r="445">
          <cell r="G445" t="str">
            <v/>
          </cell>
        </row>
        <row r="446">
          <cell r="G446" t="str">
            <v/>
          </cell>
        </row>
        <row r="447">
          <cell r="G447" t="str">
            <v/>
          </cell>
        </row>
        <row r="448">
          <cell r="G448" t="str">
            <v/>
          </cell>
        </row>
        <row r="449">
          <cell r="G449" t="str">
            <v/>
          </cell>
        </row>
        <row r="450">
          <cell r="G450" t="str">
            <v/>
          </cell>
        </row>
        <row r="451">
          <cell r="G451" t="str">
            <v/>
          </cell>
        </row>
        <row r="452">
          <cell r="G452" t="str">
            <v/>
          </cell>
        </row>
        <row r="453">
          <cell r="G453" t="str">
            <v/>
          </cell>
        </row>
        <row r="454">
          <cell r="G454" t="str">
            <v/>
          </cell>
        </row>
        <row r="455">
          <cell r="G455" t="str">
            <v/>
          </cell>
        </row>
        <row r="456">
          <cell r="G456" t="str">
            <v/>
          </cell>
        </row>
        <row r="457">
          <cell r="G457" t="str">
            <v/>
          </cell>
        </row>
        <row r="458">
          <cell r="G458" t="str">
            <v/>
          </cell>
        </row>
        <row r="459">
          <cell r="G459" t="str">
            <v/>
          </cell>
        </row>
        <row r="460">
          <cell r="G460" t="str">
            <v/>
          </cell>
        </row>
        <row r="461">
          <cell r="G461" t="str">
            <v/>
          </cell>
        </row>
        <row r="462">
          <cell r="G462" t="str">
            <v/>
          </cell>
        </row>
        <row r="463">
          <cell r="G463" t="str">
            <v/>
          </cell>
        </row>
        <row r="464">
          <cell r="G464" t="str">
            <v/>
          </cell>
        </row>
        <row r="465">
          <cell r="G465" t="str">
            <v/>
          </cell>
        </row>
        <row r="466">
          <cell r="G466" t="str">
            <v/>
          </cell>
        </row>
        <row r="467">
          <cell r="G467" t="str">
            <v/>
          </cell>
        </row>
        <row r="468">
          <cell r="G468" t="str">
            <v/>
          </cell>
        </row>
        <row r="469">
          <cell r="G469" t="str">
            <v/>
          </cell>
        </row>
        <row r="470">
          <cell r="G470" t="str">
            <v/>
          </cell>
        </row>
        <row r="471">
          <cell r="G471" t="str">
            <v/>
          </cell>
        </row>
        <row r="472">
          <cell r="G472" t="str">
            <v/>
          </cell>
        </row>
        <row r="473">
          <cell r="G473" t="str">
            <v/>
          </cell>
        </row>
        <row r="474">
          <cell r="G474" t="str">
            <v/>
          </cell>
        </row>
        <row r="475">
          <cell r="G475" t="str">
            <v/>
          </cell>
        </row>
        <row r="476">
          <cell r="G476" t="str">
            <v/>
          </cell>
        </row>
        <row r="477">
          <cell r="G477" t="str">
            <v/>
          </cell>
        </row>
        <row r="478">
          <cell r="G478" t="str">
            <v/>
          </cell>
        </row>
        <row r="479">
          <cell r="G479" t="str">
            <v/>
          </cell>
        </row>
        <row r="480">
          <cell r="G480" t="str">
            <v/>
          </cell>
        </row>
        <row r="481">
          <cell r="G481" t="str">
            <v/>
          </cell>
        </row>
        <row r="482">
          <cell r="G482" t="str">
            <v/>
          </cell>
        </row>
        <row r="483">
          <cell r="G483" t="str">
            <v/>
          </cell>
        </row>
        <row r="484">
          <cell r="G484" t="str">
            <v/>
          </cell>
        </row>
        <row r="485">
          <cell r="G485" t="str">
            <v/>
          </cell>
        </row>
        <row r="486">
          <cell r="G486" t="str">
            <v/>
          </cell>
        </row>
        <row r="487">
          <cell r="G487" t="str">
            <v/>
          </cell>
        </row>
        <row r="488">
          <cell r="G488" t="str">
            <v/>
          </cell>
        </row>
        <row r="489">
          <cell r="G489" t="str">
            <v/>
          </cell>
        </row>
        <row r="490">
          <cell r="G490" t="str">
            <v/>
          </cell>
        </row>
        <row r="491">
          <cell r="G491" t="str">
            <v/>
          </cell>
        </row>
        <row r="492">
          <cell r="G492" t="str">
            <v/>
          </cell>
        </row>
        <row r="493">
          <cell r="G493" t="str">
            <v/>
          </cell>
        </row>
        <row r="494">
          <cell r="G494" t="str">
            <v/>
          </cell>
        </row>
        <row r="495">
          <cell r="G495" t="str">
            <v/>
          </cell>
        </row>
        <row r="496">
          <cell r="G496" t="str">
            <v/>
          </cell>
        </row>
        <row r="497">
          <cell r="G497" t="str">
            <v/>
          </cell>
        </row>
        <row r="498">
          <cell r="G498" t="str">
            <v/>
          </cell>
        </row>
        <row r="499">
          <cell r="G499" t="str">
            <v/>
          </cell>
        </row>
        <row r="500">
          <cell r="G500" t="str">
            <v/>
          </cell>
        </row>
        <row r="501">
          <cell r="G501" t="str">
            <v/>
          </cell>
        </row>
        <row r="502">
          <cell r="G502" t="str">
            <v/>
          </cell>
        </row>
      </sheetData>
      <sheetData sheetId="1" refreshError="1"/>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AI 2020"/>
      <sheetName val="PLAN INDICATIVO PDD 2020-2023"/>
    </sheetNames>
    <sheetDataSet>
      <sheetData sheetId="0" refreshError="1"/>
      <sheetData sheetId="1">
        <row r="297">
          <cell r="AL297">
            <v>91346442280.429993</v>
          </cell>
        </row>
        <row r="301">
          <cell r="AL301">
            <v>541804403</v>
          </cell>
        </row>
        <row r="302">
          <cell r="AL302">
            <v>369068179.99000001</v>
          </cell>
        </row>
        <row r="303">
          <cell r="AL303">
            <v>1940639804.1500001</v>
          </cell>
        </row>
        <row r="304">
          <cell r="AL304">
            <v>5726587921.2599993</v>
          </cell>
        </row>
        <row r="305">
          <cell r="AL305">
            <v>52873216575.5</v>
          </cell>
        </row>
        <row r="306">
          <cell r="AL306">
            <v>29895121043.530003</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BI35"/>
  <sheetViews>
    <sheetView topLeftCell="A5" zoomScale="85" zoomScaleNormal="85" workbookViewId="0">
      <pane xSplit="6" ySplit="8" topLeftCell="H17" activePane="bottomRight" state="frozen"/>
      <selection activeCell="A5" sqref="A5"/>
      <selection pane="topRight" activeCell="G5" sqref="G5"/>
      <selection pane="bottomLeft" activeCell="A13" sqref="A13"/>
      <selection pane="bottomRight" activeCell="H19" sqref="H19"/>
    </sheetView>
  </sheetViews>
  <sheetFormatPr baseColWidth="10" defaultRowHeight="15" x14ac:dyDescent="0.25"/>
  <cols>
    <col min="1" max="1" width="29.28515625" hidden="1" customWidth="1"/>
    <col min="2" max="2" width="25.5703125" hidden="1" customWidth="1"/>
    <col min="3" max="3" width="14.140625" hidden="1" customWidth="1"/>
    <col min="4" max="4" width="21.28515625" hidden="1" customWidth="1"/>
    <col min="5" max="5" width="24.28515625" hidden="1" customWidth="1"/>
    <col min="6" max="6" width="34.28515625" hidden="1" customWidth="1"/>
    <col min="7" max="7" width="21.7109375" customWidth="1"/>
    <col min="8" max="8" width="14.5703125" customWidth="1"/>
    <col min="9" max="9" width="7.140625" bestFit="1" customWidth="1"/>
    <col min="10" max="10" width="6" bestFit="1" customWidth="1"/>
    <col min="11" max="11" width="6" hidden="1" customWidth="1"/>
    <col min="12" max="12" width="25.42578125" hidden="1" customWidth="1"/>
    <col min="13" max="13" width="16.5703125" hidden="1" customWidth="1"/>
    <col min="14" max="14" width="13.7109375" style="28" hidden="1" customWidth="1"/>
    <col min="15" max="15" width="28.140625" customWidth="1"/>
    <col min="16" max="25" width="10.7109375" customWidth="1"/>
    <col min="26" max="26" width="13.140625" bestFit="1" customWidth="1"/>
    <col min="27" max="27" width="10.7109375" customWidth="1"/>
    <col min="28" max="28" width="11.28515625" bestFit="1" customWidth="1"/>
    <col min="29" max="41" width="10.7109375" customWidth="1"/>
    <col min="42" max="43" width="14.140625" bestFit="1" customWidth="1"/>
    <col min="44" max="57" width="10.7109375" customWidth="1"/>
    <col min="58" max="58" width="13.7109375" bestFit="1" customWidth="1"/>
    <col min="59" max="59" width="16.42578125" customWidth="1"/>
    <col min="60" max="60" width="49.28515625" customWidth="1"/>
    <col min="61" max="61" width="15.5703125" bestFit="1" customWidth="1"/>
  </cols>
  <sheetData>
    <row r="1" spans="1:61" ht="22.5" hidden="1" customHeight="1" x14ac:dyDescent="0.25">
      <c r="A1" s="170"/>
      <c r="B1" s="171" t="s">
        <v>40</v>
      </c>
      <c r="C1" s="172"/>
      <c r="D1" s="173"/>
      <c r="E1" s="177" t="s">
        <v>42</v>
      </c>
      <c r="F1" s="178"/>
      <c r="G1" s="178"/>
      <c r="H1" s="178"/>
      <c r="I1" s="178"/>
      <c r="J1" s="178"/>
      <c r="K1" s="178"/>
      <c r="L1" s="178"/>
      <c r="M1" s="178"/>
      <c r="N1" s="178"/>
      <c r="O1" s="178"/>
      <c r="P1" s="178"/>
      <c r="Q1" s="178"/>
      <c r="R1" s="178"/>
      <c r="S1" s="178"/>
      <c r="T1" s="178"/>
      <c r="U1" s="178"/>
      <c r="V1" s="178"/>
      <c r="W1" s="178"/>
      <c r="X1" s="178"/>
      <c r="Y1" s="178"/>
      <c r="Z1" s="178"/>
      <c r="AA1" s="178"/>
      <c r="AB1" s="178"/>
      <c r="AC1" s="178"/>
      <c r="AD1" s="178"/>
      <c r="AE1" s="178"/>
      <c r="AF1" s="178"/>
      <c r="AG1" s="178"/>
      <c r="AH1" s="178"/>
      <c r="AI1" s="178"/>
      <c r="AJ1" s="178"/>
      <c r="AK1" s="178"/>
      <c r="AL1" s="178"/>
      <c r="AM1" s="178"/>
      <c r="AN1" s="178"/>
      <c r="AO1" s="178"/>
      <c r="AP1" s="178"/>
      <c r="AQ1" s="178"/>
      <c r="AR1" s="178"/>
      <c r="AS1" s="178"/>
      <c r="AT1" s="178"/>
      <c r="AU1" s="178"/>
      <c r="AV1" s="178"/>
      <c r="AW1" s="178"/>
      <c r="AX1" s="178"/>
      <c r="AY1" s="178"/>
      <c r="AZ1" s="178"/>
      <c r="BA1" s="178"/>
      <c r="BB1" s="178"/>
      <c r="BC1" s="178"/>
      <c r="BD1" s="178"/>
      <c r="BE1" s="178"/>
      <c r="BF1" s="178"/>
      <c r="BG1" s="178"/>
      <c r="BH1" s="178"/>
      <c r="BI1" s="179"/>
    </row>
    <row r="2" spans="1:61" ht="22.5" hidden="1" customHeight="1" x14ac:dyDescent="0.25">
      <c r="A2" s="170"/>
      <c r="B2" s="174"/>
      <c r="C2" s="175"/>
      <c r="D2" s="176"/>
      <c r="E2" s="177" t="s">
        <v>43</v>
      </c>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8"/>
      <c r="AH2" s="178"/>
      <c r="AI2" s="178"/>
      <c r="AJ2" s="178"/>
      <c r="AK2" s="178"/>
      <c r="AL2" s="178"/>
      <c r="AM2" s="178"/>
      <c r="AN2" s="178"/>
      <c r="AO2" s="178"/>
      <c r="AP2" s="178"/>
      <c r="AQ2" s="178"/>
      <c r="AR2" s="178"/>
      <c r="AS2" s="178"/>
      <c r="AT2" s="178"/>
      <c r="AU2" s="178"/>
      <c r="AV2" s="178"/>
      <c r="AW2" s="178"/>
      <c r="AX2" s="178"/>
      <c r="AY2" s="178"/>
      <c r="AZ2" s="178"/>
      <c r="BA2" s="178"/>
      <c r="BB2" s="178"/>
      <c r="BC2" s="178"/>
      <c r="BD2" s="178"/>
      <c r="BE2" s="178"/>
      <c r="BF2" s="178"/>
      <c r="BG2" s="178"/>
      <c r="BH2" s="178"/>
      <c r="BI2" s="179"/>
    </row>
    <row r="3" spans="1:61" ht="22.5" hidden="1" customHeight="1" x14ac:dyDescent="0.25">
      <c r="A3" s="170"/>
      <c r="B3" s="171" t="s">
        <v>41</v>
      </c>
      <c r="C3" s="172"/>
      <c r="D3" s="173"/>
      <c r="E3" s="177" t="s">
        <v>44</v>
      </c>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Q3" s="178"/>
      <c r="AR3" s="178"/>
      <c r="AS3" s="178"/>
      <c r="AT3" s="178"/>
      <c r="AU3" s="178"/>
      <c r="AV3" s="178"/>
      <c r="AW3" s="178"/>
      <c r="AX3" s="178"/>
      <c r="AY3" s="178"/>
      <c r="AZ3" s="178"/>
      <c r="BA3" s="178"/>
      <c r="BB3" s="178"/>
      <c r="BC3" s="178"/>
      <c r="BD3" s="178"/>
      <c r="BE3" s="178"/>
      <c r="BF3" s="178"/>
      <c r="BG3" s="178"/>
      <c r="BH3" s="179"/>
      <c r="BI3" s="13" t="s">
        <v>47</v>
      </c>
    </row>
    <row r="4" spans="1:61" ht="18" hidden="1" x14ac:dyDescent="0.25">
      <c r="A4" s="170"/>
      <c r="B4" s="180"/>
      <c r="C4" s="181"/>
      <c r="D4" s="182"/>
      <c r="E4" s="177" t="s">
        <v>45</v>
      </c>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c r="AE4" s="178"/>
      <c r="AF4" s="178"/>
      <c r="AG4" s="178"/>
      <c r="AH4" s="178"/>
      <c r="AI4" s="178"/>
      <c r="AJ4" s="178"/>
      <c r="AK4" s="178"/>
      <c r="AL4" s="178"/>
      <c r="AM4" s="178"/>
      <c r="AN4" s="178"/>
      <c r="AO4" s="178"/>
      <c r="AP4" s="178"/>
      <c r="AQ4" s="178"/>
      <c r="AR4" s="178"/>
      <c r="AS4" s="178"/>
      <c r="AT4" s="178"/>
      <c r="AU4" s="178"/>
      <c r="AV4" s="178"/>
      <c r="AW4" s="178"/>
      <c r="AX4" s="178"/>
      <c r="AY4" s="178"/>
      <c r="AZ4" s="178"/>
      <c r="BA4" s="178"/>
      <c r="BB4" s="178"/>
      <c r="BC4" s="178"/>
      <c r="BD4" s="178"/>
      <c r="BE4" s="178"/>
      <c r="BF4" s="178"/>
      <c r="BG4" s="178"/>
      <c r="BH4" s="179"/>
      <c r="BI4" s="14">
        <v>44221</v>
      </c>
    </row>
    <row r="5" spans="1:61" ht="18" x14ac:dyDescent="0.25">
      <c r="A5" s="170"/>
      <c r="B5" s="174"/>
      <c r="C5" s="175"/>
      <c r="D5" s="176"/>
      <c r="E5" s="183" t="s">
        <v>46</v>
      </c>
      <c r="F5" s="184"/>
      <c r="G5" s="184"/>
      <c r="H5" s="184"/>
      <c r="I5" s="184"/>
      <c r="J5" s="184"/>
      <c r="K5" s="184"/>
      <c r="L5" s="184"/>
      <c r="M5" s="184"/>
      <c r="N5" s="184"/>
      <c r="O5" s="184"/>
      <c r="P5" s="184"/>
      <c r="Q5" s="184"/>
      <c r="R5" s="184"/>
      <c r="S5" s="184"/>
      <c r="T5" s="184"/>
      <c r="U5" s="184"/>
      <c r="V5" s="184"/>
      <c r="W5" s="184"/>
      <c r="X5" s="184"/>
      <c r="Y5" s="184"/>
      <c r="Z5" s="184"/>
      <c r="AA5" s="184"/>
      <c r="AB5" s="184"/>
      <c r="AC5" s="184"/>
      <c r="AD5" s="184"/>
      <c r="AE5" s="184"/>
      <c r="AF5" s="184"/>
      <c r="AG5" s="184"/>
      <c r="AH5" s="184"/>
      <c r="AI5" s="184"/>
      <c r="AJ5" s="184"/>
      <c r="AK5" s="184"/>
      <c r="AL5" s="184"/>
      <c r="AM5" s="184"/>
      <c r="AN5" s="184"/>
      <c r="AO5" s="184"/>
      <c r="AP5" s="184"/>
      <c r="AQ5" s="184"/>
      <c r="AR5" s="184"/>
      <c r="AS5" s="184"/>
      <c r="AT5" s="184"/>
      <c r="AU5" s="184"/>
      <c r="AV5" s="184"/>
      <c r="AW5" s="184"/>
      <c r="AX5" s="184"/>
      <c r="AY5" s="184"/>
      <c r="AZ5" s="184"/>
      <c r="BA5" s="184"/>
      <c r="BB5" s="184"/>
      <c r="BC5" s="184"/>
      <c r="BD5" s="184"/>
      <c r="BE5" s="184"/>
      <c r="BF5" s="184"/>
      <c r="BG5" s="184"/>
      <c r="BH5" s="184"/>
      <c r="BI5" s="185"/>
    </row>
    <row r="6" spans="1:61" ht="18" x14ac:dyDescent="0.25">
      <c r="A6" s="170"/>
      <c r="B6" s="183" t="s">
        <v>48</v>
      </c>
      <c r="C6" s="184"/>
      <c r="D6" s="185"/>
      <c r="E6" s="12">
        <v>2021</v>
      </c>
      <c r="F6" s="12"/>
      <c r="G6" s="12"/>
      <c r="H6" s="12"/>
      <c r="I6" s="12"/>
      <c r="J6" s="11"/>
      <c r="K6" s="11"/>
      <c r="L6" s="12"/>
      <c r="M6" s="22"/>
      <c r="N6" s="27"/>
      <c r="O6" s="23"/>
      <c r="P6" s="18"/>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4"/>
    </row>
    <row r="7" spans="1:61" x14ac:dyDescent="0.25">
      <c r="A7" s="188" t="s">
        <v>38</v>
      </c>
      <c r="B7" s="188" t="s">
        <v>0</v>
      </c>
      <c r="C7" s="188" t="s">
        <v>50</v>
      </c>
      <c r="D7" s="188" t="s">
        <v>1</v>
      </c>
      <c r="E7" s="188" t="s">
        <v>51</v>
      </c>
      <c r="F7" s="188" t="s">
        <v>52</v>
      </c>
      <c r="G7" s="190" t="s">
        <v>2</v>
      </c>
      <c r="H7" s="190"/>
      <c r="I7" s="190"/>
      <c r="J7" s="190"/>
      <c r="K7" s="190"/>
      <c r="L7" s="194" t="s">
        <v>3</v>
      </c>
      <c r="M7" s="196" t="s">
        <v>35</v>
      </c>
      <c r="N7" s="196" t="s">
        <v>797</v>
      </c>
      <c r="O7" s="198" t="s">
        <v>4</v>
      </c>
      <c r="P7" s="201" t="s">
        <v>5</v>
      </c>
      <c r="Q7" s="190"/>
      <c r="R7" s="190"/>
      <c r="S7" s="190"/>
      <c r="T7" s="190"/>
      <c r="U7" s="190"/>
      <c r="V7" s="190"/>
      <c r="W7" s="190"/>
      <c r="X7" s="190"/>
      <c r="Y7" s="190"/>
      <c r="Z7" s="204" t="s">
        <v>6</v>
      </c>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5"/>
      <c r="AY7" s="205"/>
      <c r="AZ7" s="205"/>
      <c r="BA7" s="205"/>
      <c r="BB7" s="205"/>
      <c r="BC7" s="205"/>
      <c r="BD7" s="205"/>
      <c r="BE7" s="206"/>
      <c r="BF7" s="207" t="s">
        <v>37</v>
      </c>
      <c r="BG7" s="208"/>
      <c r="BH7" s="190" t="s">
        <v>7</v>
      </c>
      <c r="BI7" s="190" t="s">
        <v>8</v>
      </c>
    </row>
    <row r="8" spans="1:61" ht="27" customHeight="1" x14ac:dyDescent="0.25">
      <c r="A8" s="189"/>
      <c r="B8" s="189"/>
      <c r="C8" s="189"/>
      <c r="D8" s="189"/>
      <c r="E8" s="189"/>
      <c r="F8" s="189"/>
      <c r="G8" s="191" t="s">
        <v>9</v>
      </c>
      <c r="H8" s="191" t="s">
        <v>10</v>
      </c>
      <c r="I8" s="191" t="s">
        <v>11</v>
      </c>
      <c r="J8" s="192" t="s">
        <v>12</v>
      </c>
      <c r="K8" s="192"/>
      <c r="L8" s="195"/>
      <c r="M8" s="197"/>
      <c r="N8" s="197"/>
      <c r="O8" s="199"/>
      <c r="P8" s="193" t="s">
        <v>36</v>
      </c>
      <c r="Q8" s="187"/>
      <c r="R8" s="186" t="s">
        <v>13</v>
      </c>
      <c r="S8" s="187"/>
      <c r="T8" s="186" t="s">
        <v>14</v>
      </c>
      <c r="U8" s="187"/>
      <c r="V8" s="186" t="s">
        <v>15</v>
      </c>
      <c r="W8" s="187"/>
      <c r="X8" s="186" t="s">
        <v>16</v>
      </c>
      <c r="Y8" s="187"/>
      <c r="Z8" s="202" t="s">
        <v>39</v>
      </c>
      <c r="AA8" s="203"/>
      <c r="AB8" s="202" t="s">
        <v>57</v>
      </c>
      <c r="AC8" s="203"/>
      <c r="AD8" s="217" t="s">
        <v>17</v>
      </c>
      <c r="AE8" s="218"/>
      <c r="AF8" s="202" t="s">
        <v>18</v>
      </c>
      <c r="AG8" s="203"/>
      <c r="AH8" s="202" t="s">
        <v>19</v>
      </c>
      <c r="AI8" s="203"/>
      <c r="AJ8" s="202" t="s">
        <v>20</v>
      </c>
      <c r="AK8" s="203"/>
      <c r="AL8" s="202" t="s">
        <v>21</v>
      </c>
      <c r="AM8" s="203"/>
      <c r="AN8" s="202" t="s">
        <v>49</v>
      </c>
      <c r="AO8" s="203"/>
      <c r="AP8" s="202" t="s">
        <v>22</v>
      </c>
      <c r="AQ8" s="203"/>
      <c r="AR8" s="202" t="s">
        <v>23</v>
      </c>
      <c r="AS8" s="203"/>
      <c r="AT8" s="202" t="s">
        <v>24</v>
      </c>
      <c r="AU8" s="203"/>
      <c r="AV8" s="202" t="s">
        <v>25</v>
      </c>
      <c r="AW8" s="203"/>
      <c r="AX8" s="202" t="s">
        <v>26</v>
      </c>
      <c r="AY8" s="203"/>
      <c r="AZ8" s="202" t="s">
        <v>27</v>
      </c>
      <c r="BA8" s="203"/>
      <c r="BB8" s="202" t="s">
        <v>28</v>
      </c>
      <c r="BC8" s="203"/>
      <c r="BD8" s="212" t="s">
        <v>29</v>
      </c>
      <c r="BE8" s="213"/>
      <c r="BF8" s="204"/>
      <c r="BG8" s="205"/>
      <c r="BH8" s="191"/>
      <c r="BI8" s="191"/>
    </row>
    <row r="9" spans="1:61" x14ac:dyDescent="0.25">
      <c r="A9" s="189"/>
      <c r="B9" s="189"/>
      <c r="C9" s="189"/>
      <c r="D9" s="189"/>
      <c r="E9" s="189"/>
      <c r="F9" s="189"/>
      <c r="G9" s="191"/>
      <c r="H9" s="191"/>
      <c r="I9" s="191"/>
      <c r="J9" s="214" t="s">
        <v>31</v>
      </c>
      <c r="K9" s="192" t="s">
        <v>30</v>
      </c>
      <c r="L9" s="195"/>
      <c r="M9" s="197"/>
      <c r="N9" s="197"/>
      <c r="O9" s="199"/>
      <c r="P9" s="7" t="s">
        <v>31</v>
      </c>
      <c r="Q9" s="25" t="s">
        <v>30</v>
      </c>
      <c r="R9" s="25" t="s">
        <v>31</v>
      </c>
      <c r="S9" s="25" t="s">
        <v>30</v>
      </c>
      <c r="T9" s="25" t="s">
        <v>31</v>
      </c>
      <c r="U9" s="25" t="s">
        <v>30</v>
      </c>
      <c r="V9" s="25" t="s">
        <v>31</v>
      </c>
      <c r="W9" s="25" t="s">
        <v>30</v>
      </c>
      <c r="X9" s="25" t="s">
        <v>31</v>
      </c>
      <c r="Y9" s="25" t="s">
        <v>30</v>
      </c>
      <c r="Z9" s="4" t="s">
        <v>31</v>
      </c>
      <c r="AA9" s="25" t="s">
        <v>30</v>
      </c>
      <c r="AB9" s="4" t="s">
        <v>31</v>
      </c>
      <c r="AC9" s="25" t="s">
        <v>30</v>
      </c>
      <c r="AD9" s="4" t="s">
        <v>31</v>
      </c>
      <c r="AE9" s="25" t="s">
        <v>30</v>
      </c>
      <c r="AF9" s="4" t="s">
        <v>31</v>
      </c>
      <c r="AG9" s="25" t="s">
        <v>30</v>
      </c>
      <c r="AH9" s="4" t="s">
        <v>31</v>
      </c>
      <c r="AI9" s="25" t="s">
        <v>30</v>
      </c>
      <c r="AJ9" s="4" t="s">
        <v>31</v>
      </c>
      <c r="AK9" s="25" t="s">
        <v>30</v>
      </c>
      <c r="AL9" s="4" t="s">
        <v>31</v>
      </c>
      <c r="AM9" s="25" t="s">
        <v>30</v>
      </c>
      <c r="AN9" s="25" t="s">
        <v>31</v>
      </c>
      <c r="AO9" s="25" t="s">
        <v>30</v>
      </c>
      <c r="AP9" s="4" t="s">
        <v>31</v>
      </c>
      <c r="AQ9" s="25" t="s">
        <v>30</v>
      </c>
      <c r="AR9" s="4" t="s">
        <v>31</v>
      </c>
      <c r="AS9" s="25" t="s">
        <v>30</v>
      </c>
      <c r="AT9" s="25" t="s">
        <v>31</v>
      </c>
      <c r="AU9" s="25" t="s">
        <v>30</v>
      </c>
      <c r="AV9" s="4" t="s">
        <v>31</v>
      </c>
      <c r="AW9" s="25" t="s">
        <v>30</v>
      </c>
      <c r="AX9" s="25" t="s">
        <v>31</v>
      </c>
      <c r="AY9" s="25" t="s">
        <v>30</v>
      </c>
      <c r="AZ9" s="25" t="s">
        <v>31</v>
      </c>
      <c r="BA9" s="25" t="s">
        <v>30</v>
      </c>
      <c r="BB9" s="4" t="s">
        <v>31</v>
      </c>
      <c r="BC9" s="25" t="s">
        <v>30</v>
      </c>
      <c r="BD9" s="25" t="s">
        <v>31</v>
      </c>
      <c r="BE9" s="25" t="s">
        <v>30</v>
      </c>
      <c r="BF9" s="5" t="s">
        <v>31</v>
      </c>
      <c r="BG9" s="8" t="s">
        <v>30</v>
      </c>
      <c r="BH9" s="191"/>
      <c r="BI9" s="191"/>
    </row>
    <row r="10" spans="1:61" x14ac:dyDescent="0.25">
      <c r="A10" s="189"/>
      <c r="B10" s="189"/>
      <c r="C10" s="189"/>
      <c r="D10" s="189"/>
      <c r="E10" s="189"/>
      <c r="F10" s="189"/>
      <c r="G10" s="191"/>
      <c r="H10" s="191"/>
      <c r="I10" s="191"/>
      <c r="J10" s="214"/>
      <c r="K10" s="192"/>
      <c r="L10" s="195"/>
      <c r="M10" s="197"/>
      <c r="N10" s="197"/>
      <c r="O10" s="199"/>
      <c r="P10" s="19"/>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9"/>
      <c r="BH10" s="191"/>
      <c r="BI10" s="191"/>
    </row>
    <row r="11" spans="1:61" x14ac:dyDescent="0.25">
      <c r="A11" s="189"/>
      <c r="B11" s="189"/>
      <c r="C11" s="189"/>
      <c r="D11" s="189"/>
      <c r="E11" s="189"/>
      <c r="F11" s="189"/>
      <c r="G11" s="188"/>
      <c r="H11" s="188"/>
      <c r="I11" s="188"/>
      <c r="J11" s="215"/>
      <c r="K11" s="216"/>
      <c r="L11" s="195"/>
      <c r="M11" s="194"/>
      <c r="N11" s="194"/>
      <c r="O11" s="200"/>
      <c r="P11" s="20"/>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15"/>
      <c r="BG11" s="16"/>
      <c r="BH11" s="188"/>
      <c r="BI11" s="188"/>
    </row>
    <row r="12" spans="1:61" x14ac:dyDescent="0.25">
      <c r="A12" s="209"/>
      <c r="B12" s="210"/>
      <c r="C12" s="210"/>
      <c r="D12" s="210"/>
      <c r="E12" s="210"/>
      <c r="F12" s="210"/>
      <c r="G12" s="210"/>
      <c r="H12" s="210"/>
      <c r="I12" s="210"/>
      <c r="J12" s="210"/>
      <c r="K12" s="210"/>
      <c r="L12" s="210"/>
      <c r="M12" s="210"/>
      <c r="N12" s="210"/>
      <c r="O12" s="210"/>
      <c r="P12" s="210"/>
      <c r="Q12" s="210"/>
      <c r="R12" s="210"/>
      <c r="S12" s="210"/>
      <c r="T12" s="210"/>
      <c r="U12" s="210"/>
      <c r="V12" s="210"/>
      <c r="W12" s="210"/>
      <c r="X12" s="210"/>
      <c r="Y12" s="210"/>
      <c r="Z12" s="210"/>
      <c r="AA12" s="210"/>
      <c r="AB12" s="210"/>
      <c r="AC12" s="210"/>
      <c r="AD12" s="210"/>
      <c r="AE12" s="210"/>
      <c r="AF12" s="210"/>
      <c r="AG12" s="210"/>
      <c r="AH12" s="210"/>
      <c r="AI12" s="210"/>
      <c r="AJ12" s="210"/>
      <c r="AK12" s="210"/>
      <c r="AL12" s="210"/>
      <c r="AM12" s="210"/>
      <c r="AN12" s="210"/>
      <c r="AO12" s="210"/>
      <c r="AP12" s="210"/>
      <c r="AQ12" s="210"/>
      <c r="AR12" s="210"/>
      <c r="AS12" s="210"/>
      <c r="AT12" s="210"/>
      <c r="AU12" s="210"/>
      <c r="AV12" s="210"/>
      <c r="AW12" s="210"/>
      <c r="AX12" s="210"/>
      <c r="AY12" s="210"/>
      <c r="AZ12" s="210"/>
      <c r="BA12" s="210"/>
      <c r="BB12" s="210"/>
      <c r="BC12" s="210"/>
      <c r="BD12" s="210"/>
      <c r="BE12" s="210"/>
      <c r="BF12" s="210"/>
      <c r="BG12" s="210"/>
      <c r="BH12" s="210"/>
      <c r="BI12" s="211"/>
    </row>
    <row r="13" spans="1:61" s="56" customFormat="1" ht="84" x14ac:dyDescent="0.25">
      <c r="A13" s="17" t="s">
        <v>53</v>
      </c>
      <c r="B13" s="17" t="s">
        <v>218</v>
      </c>
      <c r="C13" s="17" t="s">
        <v>171</v>
      </c>
      <c r="D13" s="17" t="s">
        <v>189</v>
      </c>
      <c r="E13" s="17" t="s">
        <v>219</v>
      </c>
      <c r="F13" s="17" t="s">
        <v>191</v>
      </c>
      <c r="G13" s="17" t="s">
        <v>220</v>
      </c>
      <c r="H13" s="17" t="s">
        <v>221</v>
      </c>
      <c r="I13" s="17" t="s">
        <v>67</v>
      </c>
      <c r="J13" s="165">
        <v>1</v>
      </c>
      <c r="K13" s="21">
        <v>0</v>
      </c>
      <c r="L13" s="116" t="s">
        <v>804</v>
      </c>
      <c r="M13" s="117">
        <v>2020852500006</v>
      </c>
      <c r="N13" s="118">
        <v>0</v>
      </c>
      <c r="O13" s="118" t="s">
        <v>805</v>
      </c>
      <c r="P13" s="21">
        <v>1</v>
      </c>
      <c r="Q13" s="116"/>
      <c r="R13" s="116"/>
      <c r="S13" s="116"/>
      <c r="T13" s="116"/>
      <c r="U13" s="116"/>
      <c r="V13" s="116"/>
      <c r="W13" s="116"/>
      <c r="X13" s="116">
        <v>1</v>
      </c>
      <c r="Y13" s="116"/>
      <c r="Z13" s="48"/>
      <c r="AA13" s="118"/>
      <c r="AB13" s="118"/>
      <c r="AC13" s="118"/>
      <c r="AD13" s="48"/>
      <c r="AE13" s="119"/>
      <c r="AF13" s="48"/>
      <c r="AG13" s="118"/>
      <c r="AH13" s="48"/>
      <c r="AI13" s="118"/>
      <c r="AJ13" s="48"/>
      <c r="AK13" s="118"/>
      <c r="AL13" s="48"/>
      <c r="AM13" s="118"/>
      <c r="AN13" s="118"/>
      <c r="AO13" s="118"/>
      <c r="AP13" s="48"/>
      <c r="AQ13" s="118"/>
      <c r="AR13" s="48"/>
      <c r="AS13" s="118"/>
      <c r="AT13" s="118"/>
      <c r="AU13" s="118"/>
      <c r="AV13" s="48"/>
      <c r="AW13" s="118"/>
      <c r="AX13" s="118"/>
      <c r="AY13" s="118"/>
      <c r="AZ13" s="118"/>
      <c r="BA13" s="118"/>
      <c r="BB13" s="48"/>
      <c r="BC13" s="118"/>
      <c r="BD13" s="118"/>
      <c r="BE13" s="118"/>
      <c r="BF13" s="49">
        <f>+Z13+AB13+AD13+AF13+AH13+AJ13+AL13+AN13+AP13+AR13+AT13+AV13+AX13+AZ13+BB13+BD13</f>
        <v>0</v>
      </c>
      <c r="BG13" s="49">
        <f>+AA13+AC13+AE13+AG13+AI13+AK13+AM13+AO13+AQ13+AS13+AU13+AW13+AY13+BA13+BC13+BE13</f>
        <v>0</v>
      </c>
      <c r="BH13" s="153"/>
      <c r="BI13" s="116" t="s">
        <v>806</v>
      </c>
    </row>
    <row r="14" spans="1:61" s="56" customFormat="1" ht="60" x14ac:dyDescent="0.25">
      <c r="A14" s="17" t="s">
        <v>54</v>
      </c>
      <c r="B14" s="17" t="s">
        <v>218</v>
      </c>
      <c r="C14" s="17" t="s">
        <v>536</v>
      </c>
      <c r="D14" s="17" t="s">
        <v>579</v>
      </c>
      <c r="E14" s="17" t="s">
        <v>580</v>
      </c>
      <c r="F14" s="17" t="s">
        <v>581</v>
      </c>
      <c r="G14" s="17" t="s">
        <v>582</v>
      </c>
      <c r="H14" s="17" t="s">
        <v>583</v>
      </c>
      <c r="I14" s="17" t="s">
        <v>67</v>
      </c>
      <c r="J14" s="21">
        <v>150</v>
      </c>
      <c r="K14" s="21">
        <v>0</v>
      </c>
      <c r="L14" s="116" t="s">
        <v>821</v>
      </c>
      <c r="M14" s="117">
        <v>2020852500035</v>
      </c>
      <c r="N14" s="118">
        <v>0</v>
      </c>
      <c r="O14" s="118" t="s">
        <v>807</v>
      </c>
      <c r="P14" s="21">
        <v>0</v>
      </c>
      <c r="Q14" s="116"/>
      <c r="R14" s="116"/>
      <c r="S14" s="116"/>
      <c r="T14" s="116"/>
      <c r="U14" s="116"/>
      <c r="V14" s="116"/>
      <c r="W14" s="116"/>
      <c r="X14" s="116"/>
      <c r="Y14" s="116"/>
      <c r="Z14" s="48"/>
      <c r="AA14" s="118"/>
      <c r="AB14" s="118"/>
      <c r="AC14" s="118"/>
      <c r="AD14" s="48"/>
      <c r="AE14" s="119"/>
      <c r="AF14" s="48"/>
      <c r="AG14" s="118"/>
      <c r="AH14" s="48"/>
      <c r="AI14" s="118"/>
      <c r="AJ14" s="48"/>
      <c r="AK14" s="118"/>
      <c r="AL14" s="48"/>
      <c r="AM14" s="118"/>
      <c r="AN14" s="118"/>
      <c r="AO14" s="118"/>
      <c r="AP14" s="48"/>
      <c r="AQ14" s="118"/>
      <c r="AR14" s="48"/>
      <c r="AS14" s="118"/>
      <c r="AT14" s="118"/>
      <c r="AU14" s="118"/>
      <c r="AV14" s="48"/>
      <c r="AW14" s="118"/>
      <c r="AX14" s="118"/>
      <c r="AY14" s="118"/>
      <c r="AZ14" s="118"/>
      <c r="BA14" s="118"/>
      <c r="BB14" s="48"/>
      <c r="BC14" s="118"/>
      <c r="BD14" s="118"/>
      <c r="BE14" s="118"/>
      <c r="BF14" s="49">
        <f t="shared" ref="BF14:BF28" si="0">+Z14+AB14+AD14+AF14+AH14+AJ14+AL14+AN14+AP14+AR14+AT14+AV14+AX14+AZ14+BB14+BD14</f>
        <v>0</v>
      </c>
      <c r="BG14" s="49">
        <f t="shared" ref="BG14:BG30" si="1">+AA14+AC14+AE14+AG14+AI14+AK14+AM14+AO14+AQ14+AS14+AU14+AW14+AY14+BA14+BC14+BE14</f>
        <v>0</v>
      </c>
      <c r="BH14" s="153"/>
      <c r="BI14" s="116"/>
    </row>
    <row r="15" spans="1:61" s="56" customFormat="1" ht="76.5" x14ac:dyDescent="0.25">
      <c r="A15" s="17" t="s">
        <v>54</v>
      </c>
      <c r="B15" s="17" t="s">
        <v>218</v>
      </c>
      <c r="C15" s="17" t="s">
        <v>536</v>
      </c>
      <c r="D15" s="17" t="s">
        <v>579</v>
      </c>
      <c r="E15" s="17" t="s">
        <v>580</v>
      </c>
      <c r="F15" s="17" t="s">
        <v>581</v>
      </c>
      <c r="G15" s="17" t="s">
        <v>584</v>
      </c>
      <c r="H15" s="17" t="s">
        <v>585</v>
      </c>
      <c r="I15" s="17" t="s">
        <v>67</v>
      </c>
      <c r="J15" s="21">
        <v>150</v>
      </c>
      <c r="K15" s="21">
        <v>0</v>
      </c>
      <c r="L15" s="116" t="s">
        <v>821</v>
      </c>
      <c r="M15" s="117">
        <v>2020852500035</v>
      </c>
      <c r="N15" s="118">
        <v>0</v>
      </c>
      <c r="O15" s="118" t="s">
        <v>975</v>
      </c>
      <c r="P15" s="21">
        <v>150</v>
      </c>
      <c r="Q15" s="116"/>
      <c r="R15" s="116"/>
      <c r="S15" s="116"/>
      <c r="T15" s="116"/>
      <c r="U15" s="116"/>
      <c r="V15" s="116"/>
      <c r="W15" s="116"/>
      <c r="X15" s="116">
        <v>150</v>
      </c>
      <c r="Y15" s="116"/>
      <c r="Z15" s="48"/>
      <c r="AA15" s="118"/>
      <c r="AB15" s="118">
        <v>100000000</v>
      </c>
      <c r="AC15" s="118"/>
      <c r="AD15" s="48"/>
      <c r="AE15" s="119"/>
      <c r="AF15" s="48"/>
      <c r="AG15" s="118"/>
      <c r="AH15" s="48"/>
      <c r="AI15" s="118"/>
      <c r="AJ15" s="48"/>
      <c r="AK15" s="118"/>
      <c r="AL15" s="48"/>
      <c r="AM15" s="118"/>
      <c r="AN15" s="118"/>
      <c r="AO15" s="118"/>
      <c r="AP15" s="48"/>
      <c r="AQ15" s="118"/>
      <c r="AR15" s="48"/>
      <c r="AS15" s="118"/>
      <c r="AT15" s="118"/>
      <c r="AU15" s="118"/>
      <c r="AV15" s="48"/>
      <c r="AW15" s="118"/>
      <c r="AX15" s="118"/>
      <c r="AY15" s="118"/>
      <c r="AZ15" s="118"/>
      <c r="BA15" s="118"/>
      <c r="BB15" s="48"/>
      <c r="BC15" s="118"/>
      <c r="BD15" s="118"/>
      <c r="BE15" s="118"/>
      <c r="BF15" s="49">
        <f t="shared" si="0"/>
        <v>100000000</v>
      </c>
      <c r="BG15" s="49">
        <f t="shared" si="1"/>
        <v>0</v>
      </c>
      <c r="BH15" s="153"/>
      <c r="BI15" s="116"/>
    </row>
    <row r="16" spans="1:61" s="56" customFormat="1" ht="76.5" x14ac:dyDescent="0.25">
      <c r="A16" s="17" t="s">
        <v>54</v>
      </c>
      <c r="B16" s="17" t="s">
        <v>218</v>
      </c>
      <c r="C16" s="17" t="s">
        <v>536</v>
      </c>
      <c r="D16" s="17" t="s">
        <v>579</v>
      </c>
      <c r="E16" s="17" t="s">
        <v>580</v>
      </c>
      <c r="F16" s="17" t="s">
        <v>586</v>
      </c>
      <c r="G16" s="17" t="s">
        <v>587</v>
      </c>
      <c r="H16" s="17" t="s">
        <v>588</v>
      </c>
      <c r="I16" s="17" t="s">
        <v>589</v>
      </c>
      <c r="J16" s="21">
        <v>150</v>
      </c>
      <c r="K16" s="21">
        <v>0</v>
      </c>
      <c r="L16" s="116" t="s">
        <v>821</v>
      </c>
      <c r="M16" s="117">
        <v>2020852500035</v>
      </c>
      <c r="N16" s="118">
        <v>0</v>
      </c>
      <c r="O16" s="118" t="s">
        <v>807</v>
      </c>
      <c r="P16" s="21">
        <v>0</v>
      </c>
      <c r="Q16" s="116"/>
      <c r="R16" s="116"/>
      <c r="S16" s="116"/>
      <c r="T16" s="116"/>
      <c r="U16" s="116"/>
      <c r="V16" s="116"/>
      <c r="W16" s="116"/>
      <c r="X16" s="116"/>
      <c r="Y16" s="116"/>
      <c r="Z16" s="48"/>
      <c r="AA16" s="118"/>
      <c r="AB16" s="118"/>
      <c r="AC16" s="118"/>
      <c r="AD16" s="48"/>
      <c r="AE16" s="119"/>
      <c r="AF16" s="48"/>
      <c r="AG16" s="118"/>
      <c r="AH16" s="48"/>
      <c r="AI16" s="118"/>
      <c r="AJ16" s="48"/>
      <c r="AK16" s="118"/>
      <c r="AL16" s="48"/>
      <c r="AM16" s="118"/>
      <c r="AN16" s="118"/>
      <c r="AO16" s="118"/>
      <c r="AP16" s="48"/>
      <c r="AQ16" s="118"/>
      <c r="AR16" s="48"/>
      <c r="AS16" s="118"/>
      <c r="AT16" s="118"/>
      <c r="AU16" s="118"/>
      <c r="AV16" s="48"/>
      <c r="AW16" s="118"/>
      <c r="AX16" s="118"/>
      <c r="AY16" s="118"/>
      <c r="AZ16" s="118"/>
      <c r="BA16" s="118"/>
      <c r="BB16" s="48"/>
      <c r="BC16" s="118"/>
      <c r="BD16" s="118"/>
      <c r="BE16" s="118"/>
      <c r="BF16" s="49">
        <f t="shared" si="0"/>
        <v>0</v>
      </c>
      <c r="BG16" s="49">
        <f t="shared" si="1"/>
        <v>0</v>
      </c>
      <c r="BH16" s="153"/>
      <c r="BI16" s="116"/>
    </row>
    <row r="17" spans="1:61" s="56" customFormat="1" ht="89.25" x14ac:dyDescent="0.25">
      <c r="A17" s="17" t="s">
        <v>54</v>
      </c>
      <c r="B17" s="17" t="s">
        <v>218</v>
      </c>
      <c r="C17" s="17" t="s">
        <v>536</v>
      </c>
      <c r="D17" s="17" t="s">
        <v>579</v>
      </c>
      <c r="E17" s="17" t="s">
        <v>580</v>
      </c>
      <c r="F17" s="17" t="s">
        <v>590</v>
      </c>
      <c r="G17" s="17" t="s">
        <v>591</v>
      </c>
      <c r="H17" s="17" t="s">
        <v>592</v>
      </c>
      <c r="I17" s="17" t="s">
        <v>146</v>
      </c>
      <c r="J17" s="21">
        <v>2</v>
      </c>
      <c r="K17" s="21">
        <v>2</v>
      </c>
      <c r="L17" s="116" t="s">
        <v>821</v>
      </c>
      <c r="M17" s="117">
        <v>2020852500035</v>
      </c>
      <c r="N17" s="118">
        <v>0</v>
      </c>
      <c r="O17" s="118" t="s">
        <v>807</v>
      </c>
      <c r="P17" s="21">
        <v>0</v>
      </c>
      <c r="Q17" s="116"/>
      <c r="R17" s="116"/>
      <c r="S17" s="116"/>
      <c r="T17" s="116"/>
      <c r="U17" s="116"/>
      <c r="V17" s="116"/>
      <c r="W17" s="116"/>
      <c r="X17" s="116"/>
      <c r="Y17" s="116"/>
      <c r="Z17" s="48"/>
      <c r="AA17" s="118"/>
      <c r="AB17" s="118"/>
      <c r="AC17" s="118"/>
      <c r="AD17" s="48"/>
      <c r="AE17" s="119"/>
      <c r="AF17" s="48"/>
      <c r="AG17" s="118"/>
      <c r="AH17" s="48"/>
      <c r="AI17" s="118"/>
      <c r="AJ17" s="48"/>
      <c r="AK17" s="118"/>
      <c r="AL17" s="48"/>
      <c r="AM17" s="118"/>
      <c r="AN17" s="118"/>
      <c r="AO17" s="118"/>
      <c r="AP17" s="48"/>
      <c r="AQ17" s="118"/>
      <c r="AR17" s="48"/>
      <c r="AS17" s="118"/>
      <c r="AT17" s="118"/>
      <c r="AU17" s="118"/>
      <c r="AV17" s="48"/>
      <c r="AW17" s="118"/>
      <c r="AX17" s="118"/>
      <c r="AY17" s="118"/>
      <c r="AZ17" s="118"/>
      <c r="BA17" s="118"/>
      <c r="BB17" s="48"/>
      <c r="BC17" s="118"/>
      <c r="BD17" s="118"/>
      <c r="BE17" s="118"/>
      <c r="BF17" s="49">
        <f t="shared" si="0"/>
        <v>0</v>
      </c>
      <c r="BG17" s="49">
        <f t="shared" si="1"/>
        <v>0</v>
      </c>
      <c r="BH17" s="153"/>
      <c r="BI17" s="116"/>
    </row>
    <row r="18" spans="1:61" s="56" customFormat="1" ht="51" x14ac:dyDescent="0.25">
      <c r="A18" s="17" t="s">
        <v>55</v>
      </c>
      <c r="B18" s="17" t="s">
        <v>218</v>
      </c>
      <c r="C18" s="17" t="s">
        <v>593</v>
      </c>
      <c r="D18" s="17" t="s">
        <v>594</v>
      </c>
      <c r="E18" s="17" t="s">
        <v>595</v>
      </c>
      <c r="F18" s="17" t="s">
        <v>596</v>
      </c>
      <c r="G18" s="17" t="s">
        <v>597</v>
      </c>
      <c r="H18" s="17" t="s">
        <v>598</v>
      </c>
      <c r="I18" s="17" t="s">
        <v>67</v>
      </c>
      <c r="J18" s="21">
        <v>1</v>
      </c>
      <c r="K18" s="21">
        <v>1</v>
      </c>
      <c r="L18" s="116" t="s">
        <v>809</v>
      </c>
      <c r="M18" s="117">
        <v>2020852500018</v>
      </c>
      <c r="N18" s="118">
        <v>60000000</v>
      </c>
      <c r="O18" s="118" t="s">
        <v>808</v>
      </c>
      <c r="P18" s="21">
        <v>1</v>
      </c>
      <c r="Q18" s="116"/>
      <c r="R18" s="116"/>
      <c r="S18" s="116"/>
      <c r="T18" s="116"/>
      <c r="U18" s="116"/>
      <c r="V18" s="116">
        <v>1</v>
      </c>
      <c r="W18" s="116"/>
      <c r="X18" s="116"/>
      <c r="Y18" s="116"/>
      <c r="Z18" s="48"/>
      <c r="AA18" s="118"/>
      <c r="AB18" s="118">
        <v>134073202</v>
      </c>
      <c r="AC18" s="118">
        <v>17000000</v>
      </c>
      <c r="AD18" s="48"/>
      <c r="AE18" s="119"/>
      <c r="AF18" s="48"/>
      <c r="AG18" s="118"/>
      <c r="AH18" s="48"/>
      <c r="AI18" s="118"/>
      <c r="AJ18" s="48"/>
      <c r="AK18" s="118"/>
      <c r="AL18" s="48"/>
      <c r="AM18" s="118"/>
      <c r="AN18" s="118"/>
      <c r="AO18" s="118"/>
      <c r="AP18" s="48"/>
      <c r="AQ18" s="118"/>
      <c r="AR18" s="48"/>
      <c r="AS18" s="118"/>
      <c r="AT18" s="118"/>
      <c r="AU18" s="118"/>
      <c r="AV18" s="48"/>
      <c r="AW18" s="118"/>
      <c r="AX18" s="118"/>
      <c r="AY18" s="118"/>
      <c r="AZ18" s="118"/>
      <c r="BA18" s="118"/>
      <c r="BB18" s="48"/>
      <c r="BC18" s="118"/>
      <c r="BD18" s="118"/>
      <c r="BE18" s="118"/>
      <c r="BF18" s="49">
        <f t="shared" si="0"/>
        <v>134073202</v>
      </c>
      <c r="BG18" s="49">
        <f t="shared" si="1"/>
        <v>17000000</v>
      </c>
      <c r="BH18" s="153"/>
      <c r="BI18" s="116" t="s">
        <v>810</v>
      </c>
    </row>
    <row r="19" spans="1:61" s="56" customFormat="1" ht="79.5" customHeight="1" x14ac:dyDescent="0.25">
      <c r="A19" s="17" t="s">
        <v>55</v>
      </c>
      <c r="B19" s="17" t="s">
        <v>218</v>
      </c>
      <c r="C19" s="17" t="s">
        <v>593</v>
      </c>
      <c r="D19" s="17" t="s">
        <v>594</v>
      </c>
      <c r="E19" s="17" t="s">
        <v>595</v>
      </c>
      <c r="F19" s="17" t="s">
        <v>596</v>
      </c>
      <c r="G19" s="17" t="s">
        <v>602</v>
      </c>
      <c r="H19" s="17" t="s">
        <v>603</v>
      </c>
      <c r="I19" s="17" t="s">
        <v>67</v>
      </c>
      <c r="J19" s="21">
        <v>3</v>
      </c>
      <c r="K19" s="21">
        <v>4</v>
      </c>
      <c r="L19" s="116" t="s">
        <v>809</v>
      </c>
      <c r="M19" s="117">
        <v>2020852500018</v>
      </c>
      <c r="N19" s="118">
        <v>109731201</v>
      </c>
      <c r="O19" s="118" t="s">
        <v>811</v>
      </c>
      <c r="P19" s="21">
        <v>3</v>
      </c>
      <c r="Q19" s="116"/>
      <c r="R19" s="116">
        <v>1</v>
      </c>
      <c r="S19" s="116">
        <v>1</v>
      </c>
      <c r="T19" s="116"/>
      <c r="U19" s="116">
        <v>7</v>
      </c>
      <c r="V19" s="116">
        <v>1</v>
      </c>
      <c r="W19" s="116"/>
      <c r="X19" s="116">
        <v>1</v>
      </c>
      <c r="Y19" s="116"/>
      <c r="Z19" s="48"/>
      <c r="AA19" s="118"/>
      <c r="AB19" s="118">
        <f>100000000+60000000</f>
        <v>160000000</v>
      </c>
      <c r="AC19" s="118">
        <v>131793856</v>
      </c>
      <c r="AD19" s="48"/>
      <c r="AE19" s="119"/>
      <c r="AF19" s="48"/>
      <c r="AG19" s="118"/>
      <c r="AH19" s="48"/>
      <c r="AI19" s="118"/>
      <c r="AJ19" s="48"/>
      <c r="AK19" s="118"/>
      <c r="AL19" s="48"/>
      <c r="AM19" s="118"/>
      <c r="AN19" s="118"/>
      <c r="AO19" s="118"/>
      <c r="AP19" s="48">
        <v>109731201</v>
      </c>
      <c r="AQ19" s="48">
        <v>106800000</v>
      </c>
      <c r="AR19" s="48"/>
      <c r="AS19" s="118"/>
      <c r="AT19" s="118"/>
      <c r="AU19" s="118"/>
      <c r="AV19" s="48"/>
      <c r="AW19" s="118"/>
      <c r="AX19" s="118"/>
      <c r="AY19" s="118"/>
      <c r="AZ19" s="118"/>
      <c r="BA19" s="118"/>
      <c r="BB19" s="48"/>
      <c r="BC19" s="118"/>
      <c r="BD19" s="118"/>
      <c r="BE19" s="118"/>
      <c r="BF19" s="49">
        <f>+Z19+AB19+AD19+AF19+AH19+AJ19+AL19+AN19+AP19+AR19+AT19+AV19+AX19+AZ19+BB19+BD19</f>
        <v>269731201</v>
      </c>
      <c r="BG19" s="49">
        <f t="shared" si="1"/>
        <v>238593856</v>
      </c>
      <c r="BH19" s="153" t="s">
        <v>1138</v>
      </c>
      <c r="BI19" s="116" t="s">
        <v>810</v>
      </c>
    </row>
    <row r="20" spans="1:61" s="56" customFormat="1" ht="76.5" x14ac:dyDescent="0.25">
      <c r="A20" s="17" t="s">
        <v>55</v>
      </c>
      <c r="B20" s="17" t="s">
        <v>218</v>
      </c>
      <c r="C20" s="17" t="s">
        <v>593</v>
      </c>
      <c r="D20" s="17" t="s">
        <v>594</v>
      </c>
      <c r="E20" s="17" t="s">
        <v>604</v>
      </c>
      <c r="F20" s="17" t="s">
        <v>599</v>
      </c>
      <c r="G20" s="17" t="s">
        <v>605</v>
      </c>
      <c r="H20" s="17" t="s">
        <v>606</v>
      </c>
      <c r="I20" s="17" t="s">
        <v>67</v>
      </c>
      <c r="J20" s="21">
        <v>1</v>
      </c>
      <c r="K20" s="21">
        <v>1</v>
      </c>
      <c r="L20" s="116" t="s">
        <v>809</v>
      </c>
      <c r="M20" s="117">
        <v>2020852500018</v>
      </c>
      <c r="N20" s="118">
        <v>0</v>
      </c>
      <c r="O20" s="118" t="s">
        <v>812</v>
      </c>
      <c r="P20" s="21">
        <v>1</v>
      </c>
      <c r="Q20" s="116"/>
      <c r="R20" s="116">
        <v>1</v>
      </c>
      <c r="S20" s="116">
        <v>1</v>
      </c>
      <c r="T20" s="116">
        <v>1</v>
      </c>
      <c r="U20" s="116"/>
      <c r="V20" s="116">
        <v>1</v>
      </c>
      <c r="W20" s="116"/>
      <c r="X20" s="116">
        <v>1</v>
      </c>
      <c r="Y20" s="116"/>
      <c r="Z20" s="48"/>
      <c r="AA20" s="118"/>
      <c r="AB20" s="118"/>
      <c r="AC20" s="118"/>
      <c r="AD20" s="48"/>
      <c r="AE20" s="119"/>
      <c r="AF20" s="48"/>
      <c r="AG20" s="118"/>
      <c r="AH20" s="48"/>
      <c r="AI20" s="118"/>
      <c r="AJ20" s="48"/>
      <c r="AK20" s="118"/>
      <c r="AL20" s="48"/>
      <c r="AM20" s="118"/>
      <c r="AN20" s="118"/>
      <c r="AO20" s="118"/>
      <c r="AP20" s="48"/>
      <c r="AQ20" s="118"/>
      <c r="AR20" s="48"/>
      <c r="AS20" s="118"/>
      <c r="AT20" s="118"/>
      <c r="AU20" s="118"/>
      <c r="AV20" s="48"/>
      <c r="AW20" s="118"/>
      <c r="AX20" s="118"/>
      <c r="AY20" s="118"/>
      <c r="AZ20" s="118"/>
      <c r="BA20" s="118"/>
      <c r="BB20" s="48"/>
      <c r="BC20" s="118"/>
      <c r="BD20" s="118"/>
      <c r="BE20" s="118"/>
      <c r="BF20" s="49">
        <f t="shared" si="0"/>
        <v>0</v>
      </c>
      <c r="BG20" s="49">
        <f t="shared" si="1"/>
        <v>0</v>
      </c>
      <c r="BH20" s="153" t="s">
        <v>1111</v>
      </c>
      <c r="BI20" s="116" t="s">
        <v>810</v>
      </c>
    </row>
    <row r="21" spans="1:61" s="56" customFormat="1" ht="72" x14ac:dyDescent="0.25">
      <c r="A21" s="17" t="s">
        <v>55</v>
      </c>
      <c r="B21" s="17" t="s">
        <v>218</v>
      </c>
      <c r="C21" s="17" t="s">
        <v>593</v>
      </c>
      <c r="D21" s="17" t="s">
        <v>631</v>
      </c>
      <c r="E21" s="17" t="s">
        <v>632</v>
      </c>
      <c r="F21" s="17" t="s">
        <v>637</v>
      </c>
      <c r="G21" s="17" t="s">
        <v>638</v>
      </c>
      <c r="H21" s="17" t="s">
        <v>639</v>
      </c>
      <c r="I21" s="17" t="s">
        <v>589</v>
      </c>
      <c r="J21" s="21">
        <v>1</v>
      </c>
      <c r="K21" s="21">
        <v>1</v>
      </c>
      <c r="L21" s="116" t="s">
        <v>813</v>
      </c>
      <c r="M21" s="117">
        <v>2020852500019</v>
      </c>
      <c r="N21" s="118">
        <v>20000000</v>
      </c>
      <c r="O21" s="118" t="s">
        <v>814</v>
      </c>
      <c r="P21" s="21">
        <v>1</v>
      </c>
      <c r="Q21" s="116"/>
      <c r="R21" s="116"/>
      <c r="S21" s="116"/>
      <c r="T21" s="116">
        <v>1</v>
      </c>
      <c r="U21" s="116"/>
      <c r="V21" s="116"/>
      <c r="W21" s="116"/>
      <c r="X21" s="116"/>
      <c r="Y21" s="116"/>
      <c r="Z21" s="48">
        <v>20000000</v>
      </c>
      <c r="AA21" s="118"/>
      <c r="AB21" s="118"/>
      <c r="AC21" s="118"/>
      <c r="AD21" s="48"/>
      <c r="AE21" s="119"/>
      <c r="AF21" s="48"/>
      <c r="AG21" s="118"/>
      <c r="AH21" s="48"/>
      <c r="AI21" s="118"/>
      <c r="AJ21" s="48"/>
      <c r="AK21" s="118"/>
      <c r="AL21" s="48"/>
      <c r="AM21" s="118"/>
      <c r="AN21" s="118"/>
      <c r="AO21" s="118"/>
      <c r="AP21" s="48"/>
      <c r="AQ21" s="118"/>
      <c r="AR21" s="48"/>
      <c r="AS21" s="118"/>
      <c r="AT21" s="118"/>
      <c r="AU21" s="118"/>
      <c r="AV21" s="48"/>
      <c r="AW21" s="118"/>
      <c r="AX21" s="118"/>
      <c r="AY21" s="118"/>
      <c r="AZ21" s="118"/>
      <c r="BA21" s="118"/>
      <c r="BB21" s="48"/>
      <c r="BC21" s="118"/>
      <c r="BD21" s="118"/>
      <c r="BE21" s="118"/>
      <c r="BF21" s="49">
        <f t="shared" si="0"/>
        <v>20000000</v>
      </c>
      <c r="BG21" s="49">
        <f t="shared" si="1"/>
        <v>0</v>
      </c>
      <c r="BH21" s="153"/>
      <c r="BI21" s="116" t="s">
        <v>810</v>
      </c>
    </row>
    <row r="22" spans="1:61" s="56" customFormat="1" ht="76.5" x14ac:dyDescent="0.25">
      <c r="A22" s="17" t="s">
        <v>55</v>
      </c>
      <c r="B22" s="17" t="s">
        <v>218</v>
      </c>
      <c r="C22" s="17" t="s">
        <v>593</v>
      </c>
      <c r="D22" s="17" t="s">
        <v>651</v>
      </c>
      <c r="E22" s="17" t="s">
        <v>652</v>
      </c>
      <c r="F22" s="17" t="s">
        <v>653</v>
      </c>
      <c r="G22" s="17" t="s">
        <v>654</v>
      </c>
      <c r="H22" s="17" t="s">
        <v>655</v>
      </c>
      <c r="I22" s="17" t="s">
        <v>67</v>
      </c>
      <c r="J22" s="21">
        <v>20000</v>
      </c>
      <c r="K22" s="21">
        <v>0</v>
      </c>
      <c r="L22" s="116" t="s">
        <v>815</v>
      </c>
      <c r="M22" s="117">
        <v>2020852500026</v>
      </c>
      <c r="N22" s="118">
        <v>0</v>
      </c>
      <c r="O22" s="118" t="s">
        <v>816</v>
      </c>
      <c r="P22" s="21">
        <v>10000</v>
      </c>
      <c r="Q22" s="116"/>
      <c r="R22" s="116"/>
      <c r="S22" s="116"/>
      <c r="T22" s="116"/>
      <c r="U22" s="116"/>
      <c r="V22" s="116"/>
      <c r="W22" s="116"/>
      <c r="X22" s="116">
        <v>10000</v>
      </c>
      <c r="Y22" s="116"/>
      <c r="Z22" s="48"/>
      <c r="AA22" s="118"/>
      <c r="AB22" s="118"/>
      <c r="AC22" s="118"/>
      <c r="AD22" s="48"/>
      <c r="AE22" s="119"/>
      <c r="AF22" s="48"/>
      <c r="AG22" s="118"/>
      <c r="AH22" s="48"/>
      <c r="AI22" s="118"/>
      <c r="AJ22" s="48"/>
      <c r="AK22" s="118"/>
      <c r="AL22" s="48"/>
      <c r="AM22" s="118"/>
      <c r="AN22" s="118"/>
      <c r="AO22" s="118"/>
      <c r="AP22" s="48"/>
      <c r="AQ22" s="118"/>
      <c r="AR22" s="48"/>
      <c r="AS22" s="118"/>
      <c r="AT22" s="118"/>
      <c r="AU22" s="118"/>
      <c r="AV22" s="48"/>
      <c r="AW22" s="118"/>
      <c r="AX22" s="118"/>
      <c r="AY22" s="118"/>
      <c r="AZ22" s="118"/>
      <c r="BA22" s="118"/>
      <c r="BB22" s="48"/>
      <c r="BC22" s="118"/>
      <c r="BD22" s="118"/>
      <c r="BE22" s="118"/>
      <c r="BF22" s="49">
        <f t="shared" si="0"/>
        <v>0</v>
      </c>
      <c r="BG22" s="49">
        <f t="shared" si="1"/>
        <v>0</v>
      </c>
      <c r="BH22" s="153"/>
      <c r="BI22" s="116" t="s">
        <v>810</v>
      </c>
    </row>
    <row r="23" spans="1:61" s="56" customFormat="1" ht="84" x14ac:dyDescent="0.25">
      <c r="A23" s="17" t="s">
        <v>56</v>
      </c>
      <c r="B23" s="17" t="s">
        <v>218</v>
      </c>
      <c r="C23" s="17" t="s">
        <v>714</v>
      </c>
      <c r="D23" s="17" t="s">
        <v>715</v>
      </c>
      <c r="E23" s="17" t="s">
        <v>716</v>
      </c>
      <c r="F23" s="17" t="s">
        <v>717</v>
      </c>
      <c r="G23" s="17" t="s">
        <v>718</v>
      </c>
      <c r="H23" s="17" t="s">
        <v>719</v>
      </c>
      <c r="I23" s="17" t="s">
        <v>67</v>
      </c>
      <c r="J23" s="21">
        <v>1</v>
      </c>
      <c r="K23" s="21">
        <v>0</v>
      </c>
      <c r="L23" s="116" t="s">
        <v>817</v>
      </c>
      <c r="M23" s="117">
        <v>2020852500029</v>
      </c>
      <c r="N23" s="118">
        <v>0</v>
      </c>
      <c r="O23" s="118" t="s">
        <v>818</v>
      </c>
      <c r="P23" s="21">
        <v>1</v>
      </c>
      <c r="Q23" s="116"/>
      <c r="R23" s="116"/>
      <c r="S23" s="116"/>
      <c r="T23" s="116"/>
      <c r="U23" s="116"/>
      <c r="V23" s="116">
        <v>1</v>
      </c>
      <c r="W23" s="116"/>
      <c r="X23" s="116"/>
      <c r="Y23" s="116"/>
      <c r="Z23" s="48"/>
      <c r="AA23" s="118"/>
      <c r="AB23" s="118"/>
      <c r="AC23" s="118"/>
      <c r="AD23" s="48"/>
      <c r="AE23" s="119"/>
      <c r="AF23" s="48"/>
      <c r="AG23" s="118"/>
      <c r="AH23" s="48"/>
      <c r="AI23" s="118"/>
      <c r="AJ23" s="48"/>
      <c r="AK23" s="118"/>
      <c r="AL23" s="48"/>
      <c r="AM23" s="118"/>
      <c r="AN23" s="118"/>
      <c r="AO23" s="118"/>
      <c r="AP23" s="48"/>
      <c r="AQ23" s="118"/>
      <c r="AR23" s="48"/>
      <c r="AS23" s="118"/>
      <c r="AT23" s="118"/>
      <c r="AU23" s="118"/>
      <c r="AV23" s="48"/>
      <c r="AW23" s="118"/>
      <c r="AX23" s="118"/>
      <c r="AY23" s="118"/>
      <c r="AZ23" s="118"/>
      <c r="BA23" s="118"/>
      <c r="BB23" s="48"/>
      <c r="BC23" s="118"/>
      <c r="BD23" s="118"/>
      <c r="BE23" s="118"/>
      <c r="BF23" s="49">
        <f t="shared" si="0"/>
        <v>0</v>
      </c>
      <c r="BG23" s="49">
        <f t="shared" si="1"/>
        <v>0</v>
      </c>
      <c r="BH23" s="153"/>
      <c r="BI23" s="116" t="s">
        <v>819</v>
      </c>
    </row>
    <row r="24" spans="1:61" s="56" customFormat="1" ht="89.25" x14ac:dyDescent="0.25">
      <c r="A24" s="17" t="s">
        <v>56</v>
      </c>
      <c r="B24" s="17" t="s">
        <v>218</v>
      </c>
      <c r="C24" s="17" t="s">
        <v>714</v>
      </c>
      <c r="D24" s="17" t="s">
        <v>715</v>
      </c>
      <c r="E24" s="17" t="s">
        <v>716</v>
      </c>
      <c r="F24" s="17" t="s">
        <v>717</v>
      </c>
      <c r="G24" s="17" t="s">
        <v>720</v>
      </c>
      <c r="H24" s="17" t="s">
        <v>721</v>
      </c>
      <c r="I24" s="17" t="s">
        <v>67</v>
      </c>
      <c r="J24" s="21">
        <v>1</v>
      </c>
      <c r="K24" s="21">
        <v>0</v>
      </c>
      <c r="L24" s="116" t="s">
        <v>817</v>
      </c>
      <c r="M24" s="117">
        <v>2020852500029</v>
      </c>
      <c r="N24" s="118">
        <v>0</v>
      </c>
      <c r="O24" s="118" t="s">
        <v>1066</v>
      </c>
      <c r="P24" s="21">
        <v>1</v>
      </c>
      <c r="Q24" s="116"/>
      <c r="R24" s="116"/>
      <c r="S24" s="116"/>
      <c r="T24" s="116"/>
      <c r="U24" s="116"/>
      <c r="V24" s="116"/>
      <c r="W24" s="116"/>
      <c r="X24" s="116">
        <v>1</v>
      </c>
      <c r="Y24" s="116"/>
      <c r="Z24" s="48"/>
      <c r="AA24" s="118"/>
      <c r="AB24" s="118"/>
      <c r="AC24" s="118"/>
      <c r="AD24" s="48"/>
      <c r="AE24" s="119"/>
      <c r="AF24" s="48"/>
      <c r="AG24" s="118"/>
      <c r="AH24" s="48"/>
      <c r="AI24" s="118"/>
      <c r="AJ24" s="48"/>
      <c r="AK24" s="118"/>
      <c r="AL24" s="48"/>
      <c r="AM24" s="118"/>
      <c r="AN24" s="118"/>
      <c r="AO24" s="118"/>
      <c r="AP24" s="48"/>
      <c r="AQ24" s="118"/>
      <c r="AR24" s="48"/>
      <c r="AS24" s="118"/>
      <c r="AT24" s="118"/>
      <c r="AU24" s="118"/>
      <c r="AV24" s="48"/>
      <c r="AW24" s="118"/>
      <c r="AX24" s="118"/>
      <c r="AY24" s="118"/>
      <c r="AZ24" s="118"/>
      <c r="BA24" s="118"/>
      <c r="BB24" s="48"/>
      <c r="BC24" s="118"/>
      <c r="BD24" s="118"/>
      <c r="BE24" s="118"/>
      <c r="BF24" s="49">
        <f t="shared" si="0"/>
        <v>0</v>
      </c>
      <c r="BG24" s="49">
        <f t="shared" si="1"/>
        <v>0</v>
      </c>
      <c r="BH24" s="153"/>
      <c r="BI24" s="116" t="s">
        <v>819</v>
      </c>
    </row>
    <row r="25" spans="1:61" s="56" customFormat="1" ht="89.25" x14ac:dyDescent="0.25">
      <c r="A25" s="17" t="s">
        <v>56</v>
      </c>
      <c r="B25" s="17" t="s">
        <v>218</v>
      </c>
      <c r="C25" s="17" t="s">
        <v>714</v>
      </c>
      <c r="D25" s="17" t="s">
        <v>722</v>
      </c>
      <c r="E25" s="17" t="s">
        <v>723</v>
      </c>
      <c r="F25" s="17" t="s">
        <v>717</v>
      </c>
      <c r="G25" s="17" t="s">
        <v>724</v>
      </c>
      <c r="H25" s="17" t="s">
        <v>725</v>
      </c>
      <c r="I25" s="17" t="s">
        <v>67</v>
      </c>
      <c r="J25" s="21">
        <v>1</v>
      </c>
      <c r="K25" s="21">
        <v>0</v>
      </c>
      <c r="L25" s="116" t="s">
        <v>817</v>
      </c>
      <c r="M25" s="117">
        <v>2020852500029</v>
      </c>
      <c r="N25" s="118">
        <v>0</v>
      </c>
      <c r="O25" s="118" t="s">
        <v>807</v>
      </c>
      <c r="P25" s="21">
        <v>0</v>
      </c>
      <c r="Q25" s="116"/>
      <c r="R25" s="116"/>
      <c r="S25" s="116"/>
      <c r="T25" s="116"/>
      <c r="U25" s="116"/>
      <c r="V25" s="116"/>
      <c r="W25" s="116"/>
      <c r="X25" s="116"/>
      <c r="Y25" s="116"/>
      <c r="Z25" s="48"/>
      <c r="AA25" s="118"/>
      <c r="AB25" s="118"/>
      <c r="AC25" s="118"/>
      <c r="AD25" s="48"/>
      <c r="AE25" s="119"/>
      <c r="AF25" s="48"/>
      <c r="AG25" s="118"/>
      <c r="AH25" s="48"/>
      <c r="AI25" s="118"/>
      <c r="AJ25" s="48"/>
      <c r="AK25" s="118"/>
      <c r="AL25" s="48"/>
      <c r="AM25" s="118"/>
      <c r="AN25" s="118"/>
      <c r="AO25" s="118"/>
      <c r="AP25" s="48"/>
      <c r="AQ25" s="118"/>
      <c r="AR25" s="48"/>
      <c r="AS25" s="118"/>
      <c r="AT25" s="118"/>
      <c r="AU25" s="118"/>
      <c r="AV25" s="48"/>
      <c r="AW25" s="118"/>
      <c r="AX25" s="118"/>
      <c r="AY25" s="118"/>
      <c r="AZ25" s="118"/>
      <c r="BA25" s="118"/>
      <c r="BB25" s="48"/>
      <c r="BC25" s="118"/>
      <c r="BD25" s="118"/>
      <c r="BE25" s="118"/>
      <c r="BF25" s="49">
        <f t="shared" si="0"/>
        <v>0</v>
      </c>
      <c r="BG25" s="49">
        <f t="shared" si="1"/>
        <v>0</v>
      </c>
      <c r="BH25" s="153"/>
      <c r="BI25" s="116"/>
    </row>
    <row r="26" spans="1:61" s="56" customFormat="1" ht="76.5" x14ac:dyDescent="0.25">
      <c r="A26" s="17" t="s">
        <v>56</v>
      </c>
      <c r="B26" s="17" t="s">
        <v>218</v>
      </c>
      <c r="C26" s="17" t="s">
        <v>714</v>
      </c>
      <c r="D26" s="17" t="s">
        <v>726</v>
      </c>
      <c r="E26" s="17" t="s">
        <v>727</v>
      </c>
      <c r="F26" s="17" t="s">
        <v>717</v>
      </c>
      <c r="G26" s="17" t="s">
        <v>728</v>
      </c>
      <c r="H26" s="17" t="s">
        <v>729</v>
      </c>
      <c r="I26" s="17" t="s">
        <v>67</v>
      </c>
      <c r="J26" s="21">
        <v>1</v>
      </c>
      <c r="K26" s="21">
        <v>0</v>
      </c>
      <c r="L26" s="116" t="s">
        <v>817</v>
      </c>
      <c r="M26" s="117">
        <v>2020852500029</v>
      </c>
      <c r="N26" s="118">
        <v>0</v>
      </c>
      <c r="O26" s="118" t="s">
        <v>807</v>
      </c>
      <c r="P26" s="21">
        <v>0</v>
      </c>
      <c r="Q26" s="116"/>
      <c r="R26" s="116"/>
      <c r="S26" s="116"/>
      <c r="T26" s="116"/>
      <c r="U26" s="116"/>
      <c r="V26" s="116"/>
      <c r="W26" s="116"/>
      <c r="X26" s="116"/>
      <c r="Y26" s="116"/>
      <c r="Z26" s="48"/>
      <c r="AA26" s="118"/>
      <c r="AB26" s="118"/>
      <c r="AC26" s="118"/>
      <c r="AD26" s="48"/>
      <c r="AE26" s="119"/>
      <c r="AF26" s="48"/>
      <c r="AG26" s="118"/>
      <c r="AH26" s="48"/>
      <c r="AI26" s="118"/>
      <c r="AJ26" s="48"/>
      <c r="AK26" s="118"/>
      <c r="AL26" s="48"/>
      <c r="AM26" s="118"/>
      <c r="AN26" s="118"/>
      <c r="AO26" s="118"/>
      <c r="AP26" s="48"/>
      <c r="AQ26" s="118"/>
      <c r="AR26" s="48"/>
      <c r="AS26" s="118"/>
      <c r="AT26" s="118"/>
      <c r="AU26" s="118"/>
      <c r="AV26" s="48"/>
      <c r="AW26" s="118"/>
      <c r="AX26" s="118"/>
      <c r="AY26" s="118"/>
      <c r="AZ26" s="118"/>
      <c r="BA26" s="118"/>
      <c r="BB26" s="48"/>
      <c r="BC26" s="118"/>
      <c r="BD26" s="118"/>
      <c r="BE26" s="118"/>
      <c r="BF26" s="49">
        <f t="shared" si="0"/>
        <v>0</v>
      </c>
      <c r="BG26" s="49">
        <f t="shared" si="1"/>
        <v>0</v>
      </c>
      <c r="BH26" s="153"/>
      <c r="BI26" s="116"/>
    </row>
    <row r="27" spans="1:61" s="56" customFormat="1" ht="76.5" x14ac:dyDescent="0.25">
      <c r="A27" s="17" t="s">
        <v>56</v>
      </c>
      <c r="B27" s="17" t="s">
        <v>218</v>
      </c>
      <c r="C27" s="17" t="s">
        <v>714</v>
      </c>
      <c r="D27" s="17" t="s">
        <v>730</v>
      </c>
      <c r="E27" s="17" t="s">
        <v>731</v>
      </c>
      <c r="F27" s="17" t="s">
        <v>717</v>
      </c>
      <c r="G27" s="17" t="s">
        <v>732</v>
      </c>
      <c r="H27" s="17" t="s">
        <v>733</v>
      </c>
      <c r="I27" s="17" t="s">
        <v>67</v>
      </c>
      <c r="J27" s="21">
        <v>1</v>
      </c>
      <c r="K27" s="21">
        <v>0</v>
      </c>
      <c r="L27" s="116" t="s">
        <v>817</v>
      </c>
      <c r="M27" s="117">
        <v>2020852500029</v>
      </c>
      <c r="N27" s="118">
        <v>0</v>
      </c>
      <c r="O27" s="118" t="s">
        <v>1067</v>
      </c>
      <c r="P27" s="21">
        <v>1</v>
      </c>
      <c r="Q27" s="116"/>
      <c r="R27" s="116"/>
      <c r="S27" s="116"/>
      <c r="T27" s="116"/>
      <c r="U27" s="116"/>
      <c r="V27" s="116"/>
      <c r="W27" s="116"/>
      <c r="X27" s="116">
        <v>1</v>
      </c>
      <c r="Y27" s="116"/>
      <c r="Z27" s="48"/>
      <c r="AA27" s="118"/>
      <c r="AB27" s="118"/>
      <c r="AC27" s="118"/>
      <c r="AD27" s="48"/>
      <c r="AE27" s="119"/>
      <c r="AF27" s="48"/>
      <c r="AG27" s="118"/>
      <c r="AH27" s="48"/>
      <c r="AI27" s="118"/>
      <c r="AJ27" s="48"/>
      <c r="AK27" s="118"/>
      <c r="AL27" s="48"/>
      <c r="AM27" s="118"/>
      <c r="AN27" s="118"/>
      <c r="AO27" s="118"/>
      <c r="AP27" s="48"/>
      <c r="AQ27" s="118"/>
      <c r="AR27" s="48"/>
      <c r="AS27" s="118"/>
      <c r="AT27" s="118"/>
      <c r="AU27" s="118"/>
      <c r="AV27" s="48"/>
      <c r="AW27" s="118"/>
      <c r="AX27" s="118"/>
      <c r="AY27" s="118"/>
      <c r="AZ27" s="118"/>
      <c r="BA27" s="118"/>
      <c r="BB27" s="48"/>
      <c r="BC27" s="118"/>
      <c r="BD27" s="118"/>
      <c r="BE27" s="118"/>
      <c r="BF27" s="49">
        <f t="shared" si="0"/>
        <v>0</v>
      </c>
      <c r="BG27" s="49">
        <f t="shared" si="1"/>
        <v>0</v>
      </c>
      <c r="BH27" s="153"/>
      <c r="BI27" s="116" t="s">
        <v>819</v>
      </c>
    </row>
    <row r="28" spans="1:61" s="56" customFormat="1" ht="140.25" x14ac:dyDescent="0.25">
      <c r="A28" s="17" t="s">
        <v>56</v>
      </c>
      <c r="B28" s="17" t="s">
        <v>218</v>
      </c>
      <c r="C28" s="17" t="s">
        <v>536</v>
      </c>
      <c r="D28" s="17" t="s">
        <v>787</v>
      </c>
      <c r="E28" s="17" t="s">
        <v>788</v>
      </c>
      <c r="F28" s="17" t="s">
        <v>789</v>
      </c>
      <c r="G28" s="17" t="s">
        <v>790</v>
      </c>
      <c r="H28" s="17" t="s">
        <v>791</v>
      </c>
      <c r="I28" s="17" t="s">
        <v>67</v>
      </c>
      <c r="J28" s="21">
        <v>5</v>
      </c>
      <c r="K28" s="21">
        <v>0</v>
      </c>
      <c r="L28" s="116" t="s">
        <v>820</v>
      </c>
      <c r="M28" s="117">
        <v>2020852500036</v>
      </c>
      <c r="N28" s="118">
        <v>0</v>
      </c>
      <c r="O28" s="118" t="s">
        <v>825</v>
      </c>
      <c r="P28" s="21">
        <v>1</v>
      </c>
      <c r="Q28" s="116"/>
      <c r="R28" s="116"/>
      <c r="S28" s="116"/>
      <c r="T28" s="116"/>
      <c r="U28" s="116"/>
      <c r="V28" s="116"/>
      <c r="W28" s="116"/>
      <c r="X28" s="116">
        <v>1</v>
      </c>
      <c r="Y28" s="116"/>
      <c r="Z28" s="48"/>
      <c r="AA28" s="118"/>
      <c r="AB28" s="118"/>
      <c r="AC28" s="118"/>
      <c r="AD28" s="48"/>
      <c r="AE28" s="119"/>
      <c r="AF28" s="48"/>
      <c r="AG28" s="118"/>
      <c r="AH28" s="48"/>
      <c r="AI28" s="118"/>
      <c r="AJ28" s="48"/>
      <c r="AK28" s="118"/>
      <c r="AL28" s="48"/>
      <c r="AM28" s="118"/>
      <c r="AN28" s="118"/>
      <c r="AO28" s="118"/>
      <c r="AP28" s="48"/>
      <c r="AQ28" s="118"/>
      <c r="AR28" s="48"/>
      <c r="AS28" s="118"/>
      <c r="AT28" s="118"/>
      <c r="AU28" s="118"/>
      <c r="AV28" s="48"/>
      <c r="AW28" s="118"/>
      <c r="AX28" s="118"/>
      <c r="AY28" s="118"/>
      <c r="AZ28" s="118"/>
      <c r="BA28" s="118"/>
      <c r="BB28" s="48"/>
      <c r="BC28" s="118"/>
      <c r="BD28" s="118"/>
      <c r="BE28" s="118"/>
      <c r="BF28" s="49">
        <f t="shared" si="0"/>
        <v>0</v>
      </c>
      <c r="BG28" s="49">
        <f t="shared" si="1"/>
        <v>0</v>
      </c>
      <c r="BH28" s="153"/>
      <c r="BI28" s="116" t="s">
        <v>824</v>
      </c>
    </row>
    <row r="29" spans="1:61" s="56" customFormat="1" ht="76.5" x14ac:dyDescent="0.25">
      <c r="A29" s="17" t="s">
        <v>56</v>
      </c>
      <c r="B29" s="17" t="s">
        <v>218</v>
      </c>
      <c r="C29" s="17" t="s">
        <v>536</v>
      </c>
      <c r="D29" s="17" t="s">
        <v>787</v>
      </c>
      <c r="E29" s="17" t="s">
        <v>792</v>
      </c>
      <c r="F29" s="17" t="s">
        <v>789</v>
      </c>
      <c r="G29" s="17" t="s">
        <v>793</v>
      </c>
      <c r="H29" s="17" t="s">
        <v>794</v>
      </c>
      <c r="I29" s="17" t="s">
        <v>67</v>
      </c>
      <c r="J29" s="21">
        <v>1</v>
      </c>
      <c r="K29" s="21">
        <v>0</v>
      </c>
      <c r="L29" s="116" t="s">
        <v>820</v>
      </c>
      <c r="M29" s="117">
        <v>2020852500036</v>
      </c>
      <c r="N29" s="118">
        <v>18000000</v>
      </c>
      <c r="O29" s="118" t="s">
        <v>823</v>
      </c>
      <c r="P29" s="21">
        <v>1</v>
      </c>
      <c r="Q29" s="116"/>
      <c r="R29" s="116"/>
      <c r="S29" s="116"/>
      <c r="T29" s="116"/>
      <c r="U29" s="116"/>
      <c r="V29" s="116">
        <v>1</v>
      </c>
      <c r="W29" s="116"/>
      <c r="X29" s="116"/>
      <c r="Y29" s="116"/>
      <c r="Z29" s="48"/>
      <c r="AA29" s="118"/>
      <c r="AB29" s="118">
        <v>18000000</v>
      </c>
      <c r="AC29" s="118"/>
      <c r="AD29" s="48"/>
      <c r="AE29" s="119"/>
      <c r="AF29" s="48"/>
      <c r="AG29" s="118"/>
      <c r="AH29" s="48"/>
      <c r="AI29" s="118"/>
      <c r="AJ29" s="48"/>
      <c r="AK29" s="118"/>
      <c r="AL29" s="48"/>
      <c r="AM29" s="118"/>
      <c r="AN29" s="118"/>
      <c r="AO29" s="118"/>
      <c r="AP29" s="48"/>
      <c r="AQ29" s="118"/>
      <c r="AR29" s="48"/>
      <c r="AS29" s="118"/>
      <c r="AT29" s="118"/>
      <c r="AU29" s="118"/>
      <c r="AV29" s="48"/>
      <c r="AW29" s="118"/>
      <c r="AX29" s="118"/>
      <c r="AY29" s="118"/>
      <c r="AZ29" s="118"/>
      <c r="BA29" s="118"/>
      <c r="BB29" s="48"/>
      <c r="BC29" s="118"/>
      <c r="BD29" s="118"/>
      <c r="BE29" s="118"/>
      <c r="BF29" s="49">
        <f>+Z29+AB29+AD29+AF29+AH29+AJ29+AL29+AN29+AP29+AR29+AT29+AV29+AX29+AZ29+BB29+BD29</f>
        <v>18000000</v>
      </c>
      <c r="BG29" s="49">
        <f t="shared" si="1"/>
        <v>0</v>
      </c>
      <c r="BH29" s="153"/>
      <c r="BI29" s="116" t="s">
        <v>824</v>
      </c>
    </row>
    <row r="30" spans="1:61" s="56" customFormat="1" ht="120" x14ac:dyDescent="0.25">
      <c r="A30" s="17" t="s">
        <v>56</v>
      </c>
      <c r="B30" s="17" t="s">
        <v>218</v>
      </c>
      <c r="C30" s="17" t="s">
        <v>536</v>
      </c>
      <c r="D30" s="17" t="s">
        <v>787</v>
      </c>
      <c r="E30" s="17" t="s">
        <v>792</v>
      </c>
      <c r="F30" s="17" t="s">
        <v>789</v>
      </c>
      <c r="G30" s="17" t="s">
        <v>795</v>
      </c>
      <c r="H30" s="17" t="s">
        <v>796</v>
      </c>
      <c r="I30" s="17" t="s">
        <v>67</v>
      </c>
      <c r="J30" s="21">
        <v>2</v>
      </c>
      <c r="K30" s="21">
        <v>0</v>
      </c>
      <c r="L30" s="116" t="s">
        <v>820</v>
      </c>
      <c r="M30" s="117">
        <v>2020852500036</v>
      </c>
      <c r="N30" s="118">
        <v>0</v>
      </c>
      <c r="O30" s="118" t="s">
        <v>822</v>
      </c>
      <c r="P30" s="21">
        <v>1</v>
      </c>
      <c r="Q30" s="116"/>
      <c r="R30" s="116"/>
      <c r="S30" s="116"/>
      <c r="T30" s="116"/>
      <c r="U30" s="116"/>
      <c r="V30" s="116"/>
      <c r="W30" s="116"/>
      <c r="X30" s="116">
        <v>1</v>
      </c>
      <c r="Y30" s="116"/>
      <c r="Z30" s="48"/>
      <c r="AA30" s="118"/>
      <c r="AB30" s="118"/>
      <c r="AC30" s="118"/>
      <c r="AD30" s="48"/>
      <c r="AE30" s="119"/>
      <c r="AF30" s="48"/>
      <c r="AG30" s="118"/>
      <c r="AH30" s="48"/>
      <c r="AI30" s="118"/>
      <c r="AJ30" s="48"/>
      <c r="AK30" s="118"/>
      <c r="AL30" s="48"/>
      <c r="AM30" s="118"/>
      <c r="AN30" s="118"/>
      <c r="AO30" s="118"/>
      <c r="AP30" s="48"/>
      <c r="AQ30" s="118"/>
      <c r="AR30" s="48"/>
      <c r="AS30" s="118"/>
      <c r="AT30" s="118"/>
      <c r="AU30" s="118"/>
      <c r="AV30" s="48"/>
      <c r="AW30" s="118"/>
      <c r="AX30" s="118"/>
      <c r="AY30" s="118"/>
      <c r="AZ30" s="118"/>
      <c r="BA30" s="118"/>
      <c r="BB30" s="48"/>
      <c r="BC30" s="118"/>
      <c r="BD30" s="118"/>
      <c r="BE30" s="118"/>
      <c r="BF30" s="49">
        <f>+Z30+AB30+AD30+AF30+AH30+AJ30+AL30+AN30+AP30+AR30+AT30+AV30+AX30+AZ30+BB30+BD30</f>
        <v>0</v>
      </c>
      <c r="BG30" s="49">
        <f t="shared" si="1"/>
        <v>0</v>
      </c>
      <c r="BH30" s="153"/>
      <c r="BI30" s="116" t="s">
        <v>824</v>
      </c>
    </row>
    <row r="31" spans="1:61" s="56" customFormat="1" x14ac:dyDescent="0.25">
      <c r="BF31" s="136">
        <f>SUM(BF13:BF30)</f>
        <v>541804403</v>
      </c>
      <c r="BG31" s="136">
        <f>SUM(BG13:BG30)</f>
        <v>255593856</v>
      </c>
    </row>
    <row r="34" spans="1:7" x14ac:dyDescent="0.25">
      <c r="A34" t="s">
        <v>800</v>
      </c>
      <c r="D34" t="s">
        <v>802</v>
      </c>
      <c r="G34" t="s">
        <v>803</v>
      </c>
    </row>
    <row r="35" spans="1:7" x14ac:dyDescent="0.25">
      <c r="A35" t="s">
        <v>801</v>
      </c>
      <c r="D35" t="s">
        <v>801</v>
      </c>
      <c r="G35" t="s">
        <v>801</v>
      </c>
    </row>
  </sheetData>
  <mergeCells count="53">
    <mergeCell ref="A12:BI12"/>
    <mergeCell ref="AX8:AY8"/>
    <mergeCell ref="AZ8:BA8"/>
    <mergeCell ref="BB8:BC8"/>
    <mergeCell ref="BD8:BE8"/>
    <mergeCell ref="J9:J11"/>
    <mergeCell ref="K9:K11"/>
    <mergeCell ref="AL8:AM8"/>
    <mergeCell ref="AN8:AO8"/>
    <mergeCell ref="AP8:AQ8"/>
    <mergeCell ref="AR8:AS8"/>
    <mergeCell ref="AT8:AU8"/>
    <mergeCell ref="AV8:AW8"/>
    <mergeCell ref="Z8:AA8"/>
    <mergeCell ref="AB8:AC8"/>
    <mergeCell ref="AD8:AE8"/>
    <mergeCell ref="AF8:AG8"/>
    <mergeCell ref="AH8:AI8"/>
    <mergeCell ref="AJ8:AK8"/>
    <mergeCell ref="Z7:BE7"/>
    <mergeCell ref="BF7:BG8"/>
    <mergeCell ref="BH7:BH11"/>
    <mergeCell ref="BI7:BI11"/>
    <mergeCell ref="G8:G11"/>
    <mergeCell ref="H8:H11"/>
    <mergeCell ref="I8:I11"/>
    <mergeCell ref="J8:K8"/>
    <mergeCell ref="P8:Q8"/>
    <mergeCell ref="R8:S8"/>
    <mergeCell ref="G7:K7"/>
    <mergeCell ref="L7:L11"/>
    <mergeCell ref="M7:M11"/>
    <mergeCell ref="N7:N11"/>
    <mergeCell ref="O7:O11"/>
    <mergeCell ref="P7:Y7"/>
    <mergeCell ref="T8:U8"/>
    <mergeCell ref="V8:W8"/>
    <mergeCell ref="X8:Y8"/>
    <mergeCell ref="A7:A11"/>
    <mergeCell ref="B7:B11"/>
    <mergeCell ref="C7:C11"/>
    <mergeCell ref="D7:D11"/>
    <mergeCell ref="E7:E11"/>
    <mergeCell ref="F7:F11"/>
    <mergeCell ref="A1:A6"/>
    <mergeCell ref="B1:D2"/>
    <mergeCell ref="E1:BI1"/>
    <mergeCell ref="E2:BI2"/>
    <mergeCell ref="B3:D5"/>
    <mergeCell ref="E3:BH3"/>
    <mergeCell ref="E4:BH4"/>
    <mergeCell ref="E5:BI5"/>
    <mergeCell ref="B6:D6"/>
  </mergeCells>
  <pageMargins left="0.7" right="0.7" top="0.75" bottom="0.75" header="0.3" footer="0.3"/>
  <pageSetup orientation="portrait" horizontalDpi="300" verticalDpi="300"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BI73"/>
  <sheetViews>
    <sheetView topLeftCell="A4" zoomScale="85" zoomScaleNormal="85" workbookViewId="0">
      <pane xSplit="1" ySplit="9" topLeftCell="BB28" activePane="bottomRight" state="frozen"/>
      <selection activeCell="A4" sqref="A4"/>
      <selection pane="topRight" activeCell="B4" sqref="B4"/>
      <selection pane="bottomLeft" activeCell="A13" sqref="A13"/>
      <selection pane="bottomRight" activeCell="BG28" sqref="BG28"/>
    </sheetView>
  </sheetViews>
  <sheetFormatPr baseColWidth="10" defaultRowHeight="15" x14ac:dyDescent="0.25"/>
  <cols>
    <col min="1" max="1" width="29.28515625" hidden="1" customWidth="1"/>
    <col min="2" max="2" width="25.5703125" hidden="1" customWidth="1"/>
    <col min="3" max="3" width="14.140625" hidden="1" customWidth="1"/>
    <col min="4" max="4" width="21.28515625" hidden="1" customWidth="1"/>
    <col min="5" max="5" width="24.28515625" hidden="1" customWidth="1"/>
    <col min="6" max="6" width="34.28515625" hidden="1" customWidth="1"/>
    <col min="7" max="7" width="22.28515625" customWidth="1"/>
    <col min="8" max="8" width="7.140625" customWidth="1"/>
    <col min="9" max="9" width="7.140625" bestFit="1" customWidth="1"/>
    <col min="10" max="10" width="7" customWidth="1"/>
    <col min="11" max="11" width="6" hidden="1" customWidth="1"/>
    <col min="12" max="12" width="25.42578125" hidden="1" customWidth="1"/>
    <col min="13" max="13" width="33.42578125" style="72" hidden="1" customWidth="1"/>
    <col min="14" max="14" width="18" style="73" hidden="1" customWidth="1"/>
    <col min="15" max="15" width="28.140625" hidden="1" customWidth="1"/>
    <col min="16" max="16" width="10.7109375" style="164" customWidth="1"/>
    <col min="17" max="25" width="10.7109375" customWidth="1"/>
    <col min="26" max="26" width="13.140625" bestFit="1" customWidth="1"/>
    <col min="27" max="53" width="10.7109375" customWidth="1"/>
    <col min="54" max="54" width="13.140625" bestFit="1" customWidth="1"/>
    <col min="55" max="57" width="10.7109375" customWidth="1"/>
    <col min="58" max="58" width="15.140625" style="72" bestFit="1" customWidth="1"/>
    <col min="59" max="59" width="14.140625" bestFit="1" customWidth="1"/>
    <col min="60" max="60" width="32.5703125" customWidth="1"/>
    <col min="61" max="61" width="15.5703125" bestFit="1" customWidth="1"/>
  </cols>
  <sheetData>
    <row r="1" spans="1:61" ht="18" x14ac:dyDescent="0.25">
      <c r="A1" s="170"/>
      <c r="B1" s="171" t="s">
        <v>40</v>
      </c>
      <c r="C1" s="172"/>
      <c r="D1" s="173"/>
      <c r="E1" s="177" t="s">
        <v>42</v>
      </c>
      <c r="F1" s="178"/>
      <c r="G1" s="178"/>
      <c r="H1" s="178"/>
      <c r="I1" s="178"/>
      <c r="J1" s="178"/>
      <c r="K1" s="178"/>
      <c r="L1" s="178"/>
      <c r="M1" s="178"/>
      <c r="N1" s="178"/>
      <c r="O1" s="178"/>
      <c r="P1" s="178"/>
      <c r="Q1" s="178"/>
      <c r="R1" s="178"/>
      <c r="S1" s="178"/>
      <c r="T1" s="178"/>
      <c r="U1" s="178"/>
      <c r="V1" s="178"/>
      <c r="W1" s="178"/>
      <c r="X1" s="178"/>
      <c r="Y1" s="178"/>
      <c r="Z1" s="178"/>
      <c r="AA1" s="178"/>
      <c r="AB1" s="178"/>
      <c r="AC1" s="178"/>
      <c r="AD1" s="178"/>
      <c r="AE1" s="178"/>
      <c r="AF1" s="178"/>
      <c r="AG1" s="178"/>
      <c r="AH1" s="178"/>
      <c r="AI1" s="178"/>
      <c r="AJ1" s="178"/>
      <c r="AK1" s="178"/>
      <c r="AL1" s="178"/>
      <c r="AM1" s="178"/>
      <c r="AN1" s="178"/>
      <c r="AO1" s="178"/>
      <c r="AP1" s="178"/>
      <c r="AQ1" s="178"/>
      <c r="AR1" s="178"/>
      <c r="AS1" s="178"/>
      <c r="AT1" s="178"/>
      <c r="AU1" s="178"/>
      <c r="AV1" s="178"/>
      <c r="AW1" s="178"/>
      <c r="AX1" s="178"/>
      <c r="AY1" s="178"/>
      <c r="AZ1" s="178"/>
      <c r="BA1" s="178"/>
      <c r="BB1" s="178"/>
      <c r="BC1" s="178"/>
      <c r="BD1" s="178"/>
      <c r="BE1" s="178"/>
      <c r="BF1" s="178"/>
      <c r="BG1" s="178"/>
      <c r="BH1" s="178"/>
      <c r="BI1" s="179"/>
    </row>
    <row r="2" spans="1:61" ht="18" x14ac:dyDescent="0.25">
      <c r="A2" s="170"/>
      <c r="B2" s="174"/>
      <c r="C2" s="175"/>
      <c r="D2" s="176"/>
      <c r="E2" s="177" t="s">
        <v>43</v>
      </c>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8"/>
      <c r="AH2" s="178"/>
      <c r="AI2" s="178"/>
      <c r="AJ2" s="178"/>
      <c r="AK2" s="178"/>
      <c r="AL2" s="178"/>
      <c r="AM2" s="178"/>
      <c r="AN2" s="178"/>
      <c r="AO2" s="178"/>
      <c r="AP2" s="178"/>
      <c r="AQ2" s="178"/>
      <c r="AR2" s="178"/>
      <c r="AS2" s="178"/>
      <c r="AT2" s="178"/>
      <c r="AU2" s="178"/>
      <c r="AV2" s="178"/>
      <c r="AW2" s="178"/>
      <c r="AX2" s="178"/>
      <c r="AY2" s="178"/>
      <c r="AZ2" s="178"/>
      <c r="BA2" s="178"/>
      <c r="BB2" s="178"/>
      <c r="BC2" s="178"/>
      <c r="BD2" s="178"/>
      <c r="BE2" s="178"/>
      <c r="BF2" s="178"/>
      <c r="BG2" s="178"/>
      <c r="BH2" s="178"/>
      <c r="BI2" s="179"/>
    </row>
    <row r="3" spans="1:61" ht="36" x14ac:dyDescent="0.25">
      <c r="A3" s="170"/>
      <c r="B3" s="171" t="s">
        <v>41</v>
      </c>
      <c r="C3" s="172"/>
      <c r="D3" s="173"/>
      <c r="E3" s="177" t="s">
        <v>44</v>
      </c>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Q3" s="178"/>
      <c r="AR3" s="178"/>
      <c r="AS3" s="178"/>
      <c r="AT3" s="178"/>
      <c r="AU3" s="178"/>
      <c r="AV3" s="178"/>
      <c r="AW3" s="178"/>
      <c r="AX3" s="178"/>
      <c r="AY3" s="178"/>
      <c r="AZ3" s="178"/>
      <c r="BA3" s="178"/>
      <c r="BB3" s="178"/>
      <c r="BC3" s="178"/>
      <c r="BD3" s="178"/>
      <c r="BE3" s="178"/>
      <c r="BF3" s="178"/>
      <c r="BG3" s="178"/>
      <c r="BH3" s="179"/>
      <c r="BI3" s="13" t="s">
        <v>47</v>
      </c>
    </row>
    <row r="4" spans="1:61" ht="18" hidden="1" x14ac:dyDescent="0.25">
      <c r="A4" s="170"/>
      <c r="B4" s="180"/>
      <c r="C4" s="181"/>
      <c r="D4" s="182"/>
      <c r="E4" s="177" t="s">
        <v>45</v>
      </c>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c r="AE4" s="178"/>
      <c r="AF4" s="178"/>
      <c r="AG4" s="178"/>
      <c r="AH4" s="178"/>
      <c r="AI4" s="178"/>
      <c r="AJ4" s="178"/>
      <c r="AK4" s="178"/>
      <c r="AL4" s="178"/>
      <c r="AM4" s="178"/>
      <c r="AN4" s="178"/>
      <c r="AO4" s="178"/>
      <c r="AP4" s="178"/>
      <c r="AQ4" s="178"/>
      <c r="AR4" s="178"/>
      <c r="AS4" s="178"/>
      <c r="AT4" s="178"/>
      <c r="AU4" s="178"/>
      <c r="AV4" s="178"/>
      <c r="AW4" s="178"/>
      <c r="AX4" s="178"/>
      <c r="AY4" s="178"/>
      <c r="AZ4" s="178"/>
      <c r="BA4" s="178"/>
      <c r="BB4" s="178"/>
      <c r="BC4" s="178"/>
      <c r="BD4" s="178"/>
      <c r="BE4" s="178"/>
      <c r="BF4" s="178"/>
      <c r="BG4" s="178"/>
      <c r="BH4" s="179"/>
      <c r="BI4" s="14">
        <v>44221</v>
      </c>
    </row>
    <row r="5" spans="1:61" ht="18" hidden="1" x14ac:dyDescent="0.25">
      <c r="A5" s="170"/>
      <c r="B5" s="174"/>
      <c r="C5" s="175"/>
      <c r="D5" s="176"/>
      <c r="E5" s="183" t="s">
        <v>46</v>
      </c>
      <c r="F5" s="184"/>
      <c r="G5" s="184"/>
      <c r="H5" s="184"/>
      <c r="I5" s="184"/>
      <c r="J5" s="184"/>
      <c r="K5" s="184"/>
      <c r="L5" s="184"/>
      <c r="M5" s="184"/>
      <c r="N5" s="184"/>
      <c r="O5" s="184"/>
      <c r="P5" s="184"/>
      <c r="Q5" s="184"/>
      <c r="R5" s="184"/>
      <c r="S5" s="184"/>
      <c r="T5" s="184"/>
      <c r="U5" s="184"/>
      <c r="V5" s="184"/>
      <c r="W5" s="184"/>
      <c r="X5" s="184"/>
      <c r="Y5" s="184"/>
      <c r="Z5" s="184"/>
      <c r="AA5" s="184"/>
      <c r="AB5" s="184"/>
      <c r="AC5" s="184"/>
      <c r="AD5" s="184"/>
      <c r="AE5" s="184"/>
      <c r="AF5" s="184"/>
      <c r="AG5" s="184"/>
      <c r="AH5" s="184"/>
      <c r="AI5" s="184"/>
      <c r="AJ5" s="184"/>
      <c r="AK5" s="184"/>
      <c r="AL5" s="184"/>
      <c r="AM5" s="184"/>
      <c r="AN5" s="184"/>
      <c r="AO5" s="184"/>
      <c r="AP5" s="184"/>
      <c r="AQ5" s="184"/>
      <c r="AR5" s="184"/>
      <c r="AS5" s="184"/>
      <c r="AT5" s="184"/>
      <c r="AU5" s="184"/>
      <c r="AV5" s="184"/>
      <c r="AW5" s="184"/>
      <c r="AX5" s="184"/>
      <c r="AY5" s="184"/>
      <c r="AZ5" s="184"/>
      <c r="BA5" s="184"/>
      <c r="BB5" s="184"/>
      <c r="BC5" s="184"/>
      <c r="BD5" s="184"/>
      <c r="BE5" s="184"/>
      <c r="BF5" s="184"/>
      <c r="BG5" s="184"/>
      <c r="BH5" s="184"/>
      <c r="BI5" s="185"/>
    </row>
    <row r="6" spans="1:61" ht="18" hidden="1" x14ac:dyDescent="0.25">
      <c r="A6" s="170"/>
      <c r="B6" s="183" t="s">
        <v>48</v>
      </c>
      <c r="C6" s="184"/>
      <c r="D6" s="185"/>
      <c r="E6" s="12">
        <v>2021</v>
      </c>
      <c r="F6" s="12"/>
      <c r="G6" s="12"/>
      <c r="H6" s="12"/>
      <c r="I6" s="12"/>
      <c r="J6" s="11"/>
      <c r="K6" s="11"/>
      <c r="L6" s="12"/>
      <c r="M6" s="66"/>
      <c r="N6" s="67"/>
      <c r="O6" s="132"/>
      <c r="P6" s="159"/>
      <c r="Q6" s="132"/>
      <c r="R6" s="132"/>
      <c r="S6" s="132"/>
      <c r="T6" s="132"/>
      <c r="U6" s="132"/>
      <c r="V6" s="132"/>
      <c r="W6" s="132"/>
      <c r="X6" s="132"/>
      <c r="Y6" s="132"/>
      <c r="Z6" s="132"/>
      <c r="AA6" s="132"/>
      <c r="AB6" s="132"/>
      <c r="AC6" s="132"/>
      <c r="AD6" s="132"/>
      <c r="AE6" s="132"/>
      <c r="AF6" s="132"/>
      <c r="AG6" s="132"/>
      <c r="AH6" s="132"/>
      <c r="AI6" s="132"/>
      <c r="AJ6" s="132"/>
      <c r="AK6" s="132"/>
      <c r="AL6" s="132"/>
      <c r="AM6" s="132"/>
      <c r="AN6" s="132"/>
      <c r="AO6" s="132"/>
      <c r="AP6" s="132"/>
      <c r="AQ6" s="132"/>
      <c r="AR6" s="132"/>
      <c r="AS6" s="132"/>
      <c r="AT6" s="132"/>
      <c r="AU6" s="132"/>
      <c r="AV6" s="132"/>
      <c r="AW6" s="132"/>
      <c r="AX6" s="132"/>
      <c r="AY6" s="132"/>
      <c r="AZ6" s="132"/>
      <c r="BA6" s="132"/>
      <c r="BB6" s="132"/>
      <c r="BC6" s="132"/>
      <c r="BD6" s="132"/>
      <c r="BE6" s="132"/>
      <c r="BF6" s="68"/>
      <c r="BG6" s="132"/>
      <c r="BH6" s="132"/>
      <c r="BI6" s="133"/>
    </row>
    <row r="7" spans="1:61" x14ac:dyDescent="0.25">
      <c r="A7" s="188" t="s">
        <v>38</v>
      </c>
      <c r="B7" s="188" t="s">
        <v>0</v>
      </c>
      <c r="C7" s="188" t="s">
        <v>50</v>
      </c>
      <c r="D7" s="188" t="s">
        <v>1</v>
      </c>
      <c r="E7" s="188" t="s">
        <v>51</v>
      </c>
      <c r="F7" s="188" t="s">
        <v>52</v>
      </c>
      <c r="G7" s="190" t="s">
        <v>2</v>
      </c>
      <c r="H7" s="190"/>
      <c r="I7" s="190"/>
      <c r="J7" s="190"/>
      <c r="K7" s="190"/>
      <c r="L7" s="194" t="s">
        <v>3</v>
      </c>
      <c r="M7" s="219" t="s">
        <v>35</v>
      </c>
      <c r="N7" s="222" t="s">
        <v>797</v>
      </c>
      <c r="O7" s="198" t="s">
        <v>4</v>
      </c>
      <c r="P7" s="201" t="s">
        <v>5</v>
      </c>
      <c r="Q7" s="190"/>
      <c r="R7" s="190"/>
      <c r="S7" s="190"/>
      <c r="T7" s="190"/>
      <c r="U7" s="190"/>
      <c r="V7" s="190"/>
      <c r="W7" s="190"/>
      <c r="X7" s="190"/>
      <c r="Y7" s="190"/>
      <c r="Z7" s="204" t="s">
        <v>6</v>
      </c>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5"/>
      <c r="AY7" s="205"/>
      <c r="AZ7" s="205"/>
      <c r="BA7" s="205"/>
      <c r="BB7" s="205"/>
      <c r="BC7" s="205"/>
      <c r="BD7" s="205"/>
      <c r="BE7" s="206"/>
      <c r="BF7" s="207" t="s">
        <v>37</v>
      </c>
      <c r="BG7" s="208"/>
      <c r="BH7" s="190" t="s">
        <v>7</v>
      </c>
      <c r="BI7" s="190" t="s">
        <v>8</v>
      </c>
    </row>
    <row r="8" spans="1:61" ht="30.75" customHeight="1" x14ac:dyDescent="0.25">
      <c r="A8" s="189"/>
      <c r="B8" s="189"/>
      <c r="C8" s="189"/>
      <c r="D8" s="189"/>
      <c r="E8" s="189"/>
      <c r="F8" s="189"/>
      <c r="G8" s="191" t="s">
        <v>9</v>
      </c>
      <c r="H8" s="191" t="s">
        <v>10</v>
      </c>
      <c r="I8" s="191" t="s">
        <v>11</v>
      </c>
      <c r="J8" s="192" t="s">
        <v>12</v>
      </c>
      <c r="K8" s="192"/>
      <c r="L8" s="195"/>
      <c r="M8" s="220"/>
      <c r="N8" s="223"/>
      <c r="O8" s="199"/>
      <c r="P8" s="193" t="s">
        <v>36</v>
      </c>
      <c r="Q8" s="187"/>
      <c r="R8" s="186" t="s">
        <v>13</v>
      </c>
      <c r="S8" s="187"/>
      <c r="T8" s="186" t="s">
        <v>14</v>
      </c>
      <c r="U8" s="187"/>
      <c r="V8" s="186" t="s">
        <v>15</v>
      </c>
      <c r="W8" s="187"/>
      <c r="X8" s="186" t="s">
        <v>16</v>
      </c>
      <c r="Y8" s="187"/>
      <c r="Z8" s="202" t="s">
        <v>39</v>
      </c>
      <c r="AA8" s="203"/>
      <c r="AB8" s="202" t="s">
        <v>57</v>
      </c>
      <c r="AC8" s="203"/>
      <c r="AD8" s="217" t="s">
        <v>17</v>
      </c>
      <c r="AE8" s="218"/>
      <c r="AF8" s="202" t="s">
        <v>18</v>
      </c>
      <c r="AG8" s="203"/>
      <c r="AH8" s="202" t="s">
        <v>19</v>
      </c>
      <c r="AI8" s="203"/>
      <c r="AJ8" s="202" t="s">
        <v>20</v>
      </c>
      <c r="AK8" s="203"/>
      <c r="AL8" s="202" t="s">
        <v>21</v>
      </c>
      <c r="AM8" s="203"/>
      <c r="AN8" s="202" t="s">
        <v>49</v>
      </c>
      <c r="AO8" s="203"/>
      <c r="AP8" s="202" t="s">
        <v>22</v>
      </c>
      <c r="AQ8" s="203"/>
      <c r="AR8" s="202" t="s">
        <v>23</v>
      </c>
      <c r="AS8" s="203"/>
      <c r="AT8" s="202" t="s">
        <v>24</v>
      </c>
      <c r="AU8" s="203"/>
      <c r="AV8" s="202" t="s">
        <v>25</v>
      </c>
      <c r="AW8" s="203"/>
      <c r="AX8" s="202" t="s">
        <v>26</v>
      </c>
      <c r="AY8" s="203"/>
      <c r="AZ8" s="202" t="s">
        <v>27</v>
      </c>
      <c r="BA8" s="203"/>
      <c r="BB8" s="202" t="s">
        <v>28</v>
      </c>
      <c r="BC8" s="203"/>
      <c r="BD8" s="212" t="s">
        <v>29</v>
      </c>
      <c r="BE8" s="213"/>
      <c r="BF8" s="204"/>
      <c r="BG8" s="205"/>
      <c r="BH8" s="191"/>
      <c r="BI8" s="191"/>
    </row>
    <row r="9" spans="1:61" x14ac:dyDescent="0.25">
      <c r="A9" s="189"/>
      <c r="B9" s="189"/>
      <c r="C9" s="189"/>
      <c r="D9" s="189"/>
      <c r="E9" s="189"/>
      <c r="F9" s="189"/>
      <c r="G9" s="191"/>
      <c r="H9" s="191"/>
      <c r="I9" s="191"/>
      <c r="J9" s="214" t="s">
        <v>31</v>
      </c>
      <c r="K9" s="192" t="s">
        <v>30</v>
      </c>
      <c r="L9" s="195"/>
      <c r="M9" s="220"/>
      <c r="N9" s="223"/>
      <c r="O9" s="199"/>
      <c r="P9" s="160" t="s">
        <v>31</v>
      </c>
      <c r="Q9" s="134" t="s">
        <v>30</v>
      </c>
      <c r="R9" s="134" t="s">
        <v>31</v>
      </c>
      <c r="S9" s="134" t="s">
        <v>30</v>
      </c>
      <c r="T9" s="134" t="s">
        <v>31</v>
      </c>
      <c r="U9" s="134" t="s">
        <v>30</v>
      </c>
      <c r="V9" s="134" t="s">
        <v>31</v>
      </c>
      <c r="W9" s="134" t="s">
        <v>30</v>
      </c>
      <c r="X9" s="134" t="s">
        <v>31</v>
      </c>
      <c r="Y9" s="134" t="s">
        <v>30</v>
      </c>
      <c r="Z9" s="4" t="s">
        <v>31</v>
      </c>
      <c r="AA9" s="134" t="s">
        <v>30</v>
      </c>
      <c r="AB9" s="4" t="s">
        <v>31</v>
      </c>
      <c r="AC9" s="134" t="s">
        <v>30</v>
      </c>
      <c r="AD9" s="4" t="s">
        <v>31</v>
      </c>
      <c r="AE9" s="134" t="s">
        <v>30</v>
      </c>
      <c r="AF9" s="4" t="s">
        <v>31</v>
      </c>
      <c r="AG9" s="134" t="s">
        <v>30</v>
      </c>
      <c r="AH9" s="4" t="s">
        <v>31</v>
      </c>
      <c r="AI9" s="134" t="s">
        <v>30</v>
      </c>
      <c r="AJ9" s="4" t="s">
        <v>31</v>
      </c>
      <c r="AK9" s="134" t="s">
        <v>30</v>
      </c>
      <c r="AL9" s="4" t="s">
        <v>31</v>
      </c>
      <c r="AM9" s="134" t="s">
        <v>30</v>
      </c>
      <c r="AN9" s="134" t="s">
        <v>31</v>
      </c>
      <c r="AO9" s="134" t="s">
        <v>30</v>
      </c>
      <c r="AP9" s="4" t="s">
        <v>31</v>
      </c>
      <c r="AQ9" s="134" t="s">
        <v>30</v>
      </c>
      <c r="AR9" s="4" t="s">
        <v>31</v>
      </c>
      <c r="AS9" s="134" t="s">
        <v>30</v>
      </c>
      <c r="AT9" s="134" t="s">
        <v>31</v>
      </c>
      <c r="AU9" s="134" t="s">
        <v>30</v>
      </c>
      <c r="AV9" s="4" t="s">
        <v>31</v>
      </c>
      <c r="AW9" s="134" t="s">
        <v>30</v>
      </c>
      <c r="AX9" s="134" t="s">
        <v>31</v>
      </c>
      <c r="AY9" s="134" t="s">
        <v>30</v>
      </c>
      <c r="AZ9" s="134" t="s">
        <v>31</v>
      </c>
      <c r="BA9" s="134" t="s">
        <v>30</v>
      </c>
      <c r="BB9" s="4" t="s">
        <v>31</v>
      </c>
      <c r="BC9" s="134" t="s">
        <v>30</v>
      </c>
      <c r="BD9" s="134" t="s">
        <v>31</v>
      </c>
      <c r="BE9" s="134" t="s">
        <v>30</v>
      </c>
      <c r="BF9" s="69" t="s">
        <v>31</v>
      </c>
      <c r="BG9" s="8" t="s">
        <v>30</v>
      </c>
      <c r="BH9" s="191"/>
      <c r="BI9" s="191"/>
    </row>
    <row r="10" spans="1:61" x14ac:dyDescent="0.25">
      <c r="A10" s="189"/>
      <c r="B10" s="189"/>
      <c r="C10" s="189"/>
      <c r="D10" s="189"/>
      <c r="E10" s="189"/>
      <c r="F10" s="189"/>
      <c r="G10" s="191"/>
      <c r="H10" s="191"/>
      <c r="I10" s="191"/>
      <c r="J10" s="214"/>
      <c r="K10" s="192"/>
      <c r="L10" s="195"/>
      <c r="M10" s="220"/>
      <c r="N10" s="223"/>
      <c r="O10" s="199"/>
      <c r="P10" s="161"/>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70"/>
      <c r="BG10" s="9"/>
      <c r="BH10" s="191"/>
      <c r="BI10" s="191"/>
    </row>
    <row r="11" spans="1:61" x14ac:dyDescent="0.25">
      <c r="A11" s="189"/>
      <c r="B11" s="189"/>
      <c r="C11" s="189"/>
      <c r="D11" s="189"/>
      <c r="E11" s="189"/>
      <c r="F11" s="189"/>
      <c r="G11" s="188"/>
      <c r="H11" s="188"/>
      <c r="I11" s="188"/>
      <c r="J11" s="215"/>
      <c r="K11" s="216"/>
      <c r="L11" s="195"/>
      <c r="M11" s="221"/>
      <c r="N11" s="224"/>
      <c r="O11" s="200"/>
      <c r="P11" s="162"/>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71"/>
      <c r="BG11" s="16"/>
      <c r="BH11" s="188"/>
      <c r="BI11" s="188"/>
    </row>
    <row r="12" spans="1:61" x14ac:dyDescent="0.25">
      <c r="A12" s="209"/>
      <c r="B12" s="210"/>
      <c r="C12" s="210"/>
      <c r="D12" s="210"/>
      <c r="E12" s="210"/>
      <c r="F12" s="210"/>
      <c r="G12" s="210"/>
      <c r="H12" s="210"/>
      <c r="I12" s="210"/>
      <c r="J12" s="210"/>
      <c r="K12" s="210"/>
      <c r="L12" s="210"/>
      <c r="M12" s="210"/>
      <c r="N12" s="210"/>
      <c r="O12" s="210"/>
      <c r="P12" s="210"/>
      <c r="Q12" s="210"/>
      <c r="R12" s="210"/>
      <c r="S12" s="210"/>
      <c r="T12" s="210"/>
      <c r="U12" s="210"/>
      <c r="V12" s="210"/>
      <c r="W12" s="210"/>
      <c r="X12" s="210"/>
      <c r="Y12" s="210"/>
      <c r="Z12" s="210"/>
      <c r="AA12" s="210"/>
      <c r="AB12" s="210"/>
      <c r="AC12" s="210"/>
      <c r="AD12" s="210"/>
      <c r="AE12" s="210"/>
      <c r="AF12" s="210"/>
      <c r="AG12" s="210"/>
      <c r="AH12" s="210"/>
      <c r="AI12" s="210"/>
      <c r="AJ12" s="210"/>
      <c r="AK12" s="210"/>
      <c r="AL12" s="210"/>
      <c r="AM12" s="210"/>
      <c r="AN12" s="210"/>
      <c r="AO12" s="210"/>
      <c r="AP12" s="210"/>
      <c r="AQ12" s="210"/>
      <c r="AR12" s="210"/>
      <c r="AS12" s="210"/>
      <c r="AT12" s="210"/>
      <c r="AU12" s="210"/>
      <c r="AV12" s="210"/>
      <c r="AW12" s="210"/>
      <c r="AX12" s="210"/>
      <c r="AY12" s="210"/>
      <c r="AZ12" s="210"/>
      <c r="BA12" s="210"/>
      <c r="BB12" s="210"/>
      <c r="BC12" s="210"/>
      <c r="BD12" s="210"/>
      <c r="BE12" s="210"/>
      <c r="BF12" s="210"/>
      <c r="BG12" s="210"/>
      <c r="BH12" s="210"/>
      <c r="BI12" s="211"/>
    </row>
    <row r="13" spans="1:61" s="56" customFormat="1" ht="60" x14ac:dyDescent="0.25">
      <c r="A13" s="17" t="s">
        <v>53</v>
      </c>
      <c r="B13" s="17" t="s">
        <v>60</v>
      </c>
      <c r="C13" s="17" t="s">
        <v>61</v>
      </c>
      <c r="D13" s="17" t="s">
        <v>62</v>
      </c>
      <c r="E13" s="17" t="s">
        <v>63</v>
      </c>
      <c r="F13" s="17" t="s">
        <v>64</v>
      </c>
      <c r="G13" s="17" t="s">
        <v>65</v>
      </c>
      <c r="H13" s="17" t="s">
        <v>66</v>
      </c>
      <c r="I13" s="17" t="s">
        <v>67</v>
      </c>
      <c r="J13" s="165">
        <v>10</v>
      </c>
      <c r="K13" s="21">
        <v>0</v>
      </c>
      <c r="L13" s="116" t="s">
        <v>902</v>
      </c>
      <c r="M13" s="117">
        <v>2020852500023</v>
      </c>
      <c r="N13" s="137">
        <v>0</v>
      </c>
      <c r="O13" s="118" t="s">
        <v>799</v>
      </c>
      <c r="P13" s="165">
        <v>2</v>
      </c>
      <c r="Q13" s="116"/>
      <c r="R13" s="116">
        <v>0</v>
      </c>
      <c r="S13" s="116"/>
      <c r="T13" s="116">
        <v>0</v>
      </c>
      <c r="U13" s="116"/>
      <c r="V13" s="116">
        <v>1</v>
      </c>
      <c r="W13" s="116"/>
      <c r="X13" s="116">
        <v>1</v>
      </c>
      <c r="Y13" s="116"/>
      <c r="Z13" s="48">
        <v>0</v>
      </c>
      <c r="AA13" s="118"/>
      <c r="AB13" s="118">
        <v>0</v>
      </c>
      <c r="AC13" s="118"/>
      <c r="AD13" s="48">
        <v>0</v>
      </c>
      <c r="AE13" s="119"/>
      <c r="AF13" s="48">
        <v>0</v>
      </c>
      <c r="AG13" s="118"/>
      <c r="AH13" s="48">
        <v>0</v>
      </c>
      <c r="AI13" s="118"/>
      <c r="AJ13" s="48">
        <v>0</v>
      </c>
      <c r="AK13" s="118"/>
      <c r="AL13" s="48">
        <v>0</v>
      </c>
      <c r="AM13" s="118"/>
      <c r="AN13" s="118">
        <v>0</v>
      </c>
      <c r="AO13" s="118"/>
      <c r="AP13" s="48">
        <v>0</v>
      </c>
      <c r="AQ13" s="118"/>
      <c r="AR13" s="48">
        <v>0</v>
      </c>
      <c r="AS13" s="118"/>
      <c r="AT13" s="118">
        <v>0</v>
      </c>
      <c r="AU13" s="118"/>
      <c r="AV13" s="48">
        <v>0</v>
      </c>
      <c r="AW13" s="118"/>
      <c r="AX13" s="118">
        <v>0</v>
      </c>
      <c r="AY13" s="118"/>
      <c r="AZ13" s="118">
        <v>0</v>
      </c>
      <c r="BA13" s="118"/>
      <c r="BB13" s="48">
        <v>0</v>
      </c>
      <c r="BC13" s="118"/>
      <c r="BD13" s="118">
        <v>0</v>
      </c>
      <c r="BE13" s="118"/>
      <c r="BF13" s="49">
        <f>+Z13+AB13+AD13+AF13+AH13+AJ13+AL13+AN13+AP13+AR13+AT13+AV13+AX13+AZ13+BB13+BD13</f>
        <v>0</v>
      </c>
      <c r="BG13" s="49">
        <f>+AA13+AC13+AE13+AG13+AI13+AK13+AM13+AO13+AQ13+AS13+AU13+AW13+AY13+BA13+BC13+BE13</f>
        <v>0</v>
      </c>
      <c r="BH13" s="153" t="s">
        <v>58</v>
      </c>
      <c r="BI13" s="116" t="s">
        <v>59</v>
      </c>
    </row>
    <row r="14" spans="1:61" s="56" customFormat="1" ht="114.75" x14ac:dyDescent="0.25">
      <c r="A14" s="17" t="s">
        <v>53</v>
      </c>
      <c r="B14" s="17" t="s">
        <v>60</v>
      </c>
      <c r="C14" s="17" t="s">
        <v>61</v>
      </c>
      <c r="D14" s="17" t="s">
        <v>62</v>
      </c>
      <c r="E14" s="17" t="s">
        <v>63</v>
      </c>
      <c r="F14" s="17" t="s">
        <v>64</v>
      </c>
      <c r="G14" s="17" t="s">
        <v>68</v>
      </c>
      <c r="H14" s="17" t="s">
        <v>69</v>
      </c>
      <c r="I14" s="17" t="s">
        <v>67</v>
      </c>
      <c r="J14" s="165">
        <v>1</v>
      </c>
      <c r="K14" s="21">
        <v>0</v>
      </c>
      <c r="L14" s="116" t="s">
        <v>902</v>
      </c>
      <c r="M14" s="117">
        <v>2020852500023</v>
      </c>
      <c r="N14" s="138">
        <v>37000000</v>
      </c>
      <c r="O14" s="118" t="s">
        <v>903</v>
      </c>
      <c r="P14" s="165">
        <v>1</v>
      </c>
      <c r="Q14" s="116"/>
      <c r="R14" s="116">
        <v>0</v>
      </c>
      <c r="S14" s="116"/>
      <c r="T14" s="116">
        <v>0</v>
      </c>
      <c r="U14" s="116"/>
      <c r="V14" s="116">
        <v>0</v>
      </c>
      <c r="W14" s="116"/>
      <c r="X14" s="116">
        <v>1</v>
      </c>
      <c r="Y14" s="116"/>
      <c r="Z14" s="48"/>
      <c r="AA14" s="118"/>
      <c r="AB14" s="118">
        <v>37000000</v>
      </c>
      <c r="AC14" s="118"/>
      <c r="AD14" s="48"/>
      <c r="AE14" s="119"/>
      <c r="AF14" s="48"/>
      <c r="AG14" s="118"/>
      <c r="AH14" s="48"/>
      <c r="AI14" s="118"/>
      <c r="AJ14" s="48"/>
      <c r="AK14" s="118"/>
      <c r="AL14" s="48"/>
      <c r="AM14" s="118"/>
      <c r="AN14" s="118"/>
      <c r="AO14" s="118"/>
      <c r="AP14" s="48"/>
      <c r="AQ14" s="118"/>
      <c r="AR14" s="48"/>
      <c r="AS14" s="118"/>
      <c r="AT14" s="118"/>
      <c r="AU14" s="118"/>
      <c r="AV14" s="48"/>
      <c r="AW14" s="118"/>
      <c r="AX14" s="118"/>
      <c r="AY14" s="118"/>
      <c r="AZ14" s="118"/>
      <c r="BA14" s="118"/>
      <c r="BB14" s="48"/>
      <c r="BC14" s="118"/>
      <c r="BD14" s="118"/>
      <c r="BE14" s="118"/>
      <c r="BF14" s="49">
        <f t="shared" ref="BF14:BF68" si="0">+Z14+AB14+AD14+AF14+AH14+AJ14+AL14+AN14+AP14+AR14+AT14+AV14+AX14+AZ14+BB14+BD14</f>
        <v>37000000</v>
      </c>
      <c r="BG14" s="49">
        <f>+AA14+AC14+AE14+AG14+AI14+AK14+AM14+AO14+AQ14+AS14+AU14+AW14+AY14+BA14+BC14+BE14</f>
        <v>0</v>
      </c>
      <c r="BH14" s="153"/>
      <c r="BI14" s="116"/>
    </row>
    <row r="15" spans="1:61" s="56" customFormat="1" ht="306" x14ac:dyDescent="0.25">
      <c r="A15" s="17" t="s">
        <v>53</v>
      </c>
      <c r="B15" s="17" t="s">
        <v>60</v>
      </c>
      <c r="C15" s="17" t="s">
        <v>61</v>
      </c>
      <c r="D15" s="17" t="s">
        <v>62</v>
      </c>
      <c r="E15" s="17" t="s">
        <v>63</v>
      </c>
      <c r="F15" s="17" t="s">
        <v>64</v>
      </c>
      <c r="G15" s="17" t="s">
        <v>70</v>
      </c>
      <c r="H15" s="17" t="s">
        <v>71</v>
      </c>
      <c r="I15" s="17" t="s">
        <v>67</v>
      </c>
      <c r="J15" s="21">
        <v>1</v>
      </c>
      <c r="K15" s="21">
        <v>0</v>
      </c>
      <c r="L15" s="116" t="s">
        <v>902</v>
      </c>
      <c r="M15" s="117">
        <v>2020852500023</v>
      </c>
      <c r="N15" s="139">
        <v>0</v>
      </c>
      <c r="O15" s="118" t="s">
        <v>904</v>
      </c>
      <c r="P15" s="165">
        <v>1</v>
      </c>
      <c r="Q15" s="116"/>
      <c r="R15" s="116">
        <v>0</v>
      </c>
      <c r="S15" s="116"/>
      <c r="T15" s="116">
        <v>0</v>
      </c>
      <c r="U15" s="116"/>
      <c r="V15" s="116">
        <v>0</v>
      </c>
      <c r="W15" s="116"/>
      <c r="X15" s="116">
        <v>1</v>
      </c>
      <c r="Y15" s="116"/>
      <c r="Z15" s="48">
        <v>0</v>
      </c>
      <c r="AA15" s="118"/>
      <c r="AB15" s="118">
        <v>0</v>
      </c>
      <c r="AC15" s="118"/>
      <c r="AD15" s="48">
        <v>0</v>
      </c>
      <c r="AE15" s="119"/>
      <c r="AF15" s="48">
        <v>0</v>
      </c>
      <c r="AG15" s="118"/>
      <c r="AH15" s="48">
        <v>0</v>
      </c>
      <c r="AI15" s="118"/>
      <c r="AJ15" s="48">
        <v>0</v>
      </c>
      <c r="AK15" s="118"/>
      <c r="AL15" s="48">
        <v>0</v>
      </c>
      <c r="AM15" s="118"/>
      <c r="AN15" s="118">
        <v>0</v>
      </c>
      <c r="AO15" s="118"/>
      <c r="AP15" s="48">
        <v>0</v>
      </c>
      <c r="AQ15" s="118"/>
      <c r="AR15" s="48">
        <v>0</v>
      </c>
      <c r="AS15" s="118"/>
      <c r="AT15" s="118">
        <v>0</v>
      </c>
      <c r="AU15" s="118"/>
      <c r="AV15" s="48">
        <v>0</v>
      </c>
      <c r="AW15" s="118"/>
      <c r="AX15" s="118">
        <v>0</v>
      </c>
      <c r="AY15" s="118"/>
      <c r="AZ15" s="118">
        <v>0</v>
      </c>
      <c r="BA15" s="118"/>
      <c r="BB15" s="48">
        <v>0</v>
      </c>
      <c r="BC15" s="118"/>
      <c r="BD15" s="118">
        <v>0</v>
      </c>
      <c r="BE15" s="118"/>
      <c r="BF15" s="49">
        <f t="shared" si="0"/>
        <v>0</v>
      </c>
      <c r="BG15" s="49">
        <f t="shared" ref="BG15:BG68" si="1">+AA15+AC15+AE15+AG15+AI15+AK15+AM15+AO15+AQ15+AS15+AU15+AW15+AY15+BA15+BC15+BE15</f>
        <v>0</v>
      </c>
      <c r="BH15" s="153"/>
      <c r="BI15" s="116"/>
    </row>
    <row r="16" spans="1:61" s="56" customFormat="1" ht="102" x14ac:dyDescent="0.25">
      <c r="A16" s="17" t="s">
        <v>53</v>
      </c>
      <c r="B16" s="17" t="s">
        <v>60</v>
      </c>
      <c r="C16" s="17" t="s">
        <v>61</v>
      </c>
      <c r="D16" s="17" t="s">
        <v>62</v>
      </c>
      <c r="E16" s="17" t="s">
        <v>63</v>
      </c>
      <c r="F16" s="17" t="s">
        <v>64</v>
      </c>
      <c r="G16" s="17" t="s">
        <v>72</v>
      </c>
      <c r="H16" s="17" t="s">
        <v>73</v>
      </c>
      <c r="I16" s="17" t="s">
        <v>67</v>
      </c>
      <c r="J16" s="21">
        <v>2</v>
      </c>
      <c r="K16" s="21">
        <v>0</v>
      </c>
      <c r="L16" s="116" t="s">
        <v>902</v>
      </c>
      <c r="M16" s="117">
        <v>2020852500023</v>
      </c>
      <c r="N16" s="139">
        <v>0</v>
      </c>
      <c r="O16" s="118" t="s">
        <v>905</v>
      </c>
      <c r="P16" s="165">
        <v>1</v>
      </c>
      <c r="Q16" s="116"/>
      <c r="R16" s="116">
        <v>0</v>
      </c>
      <c r="S16" s="116"/>
      <c r="T16" s="116">
        <v>0</v>
      </c>
      <c r="U16" s="116"/>
      <c r="V16" s="116">
        <v>0</v>
      </c>
      <c r="W16" s="116"/>
      <c r="X16" s="116">
        <v>1</v>
      </c>
      <c r="Y16" s="116"/>
      <c r="Z16" s="48">
        <v>0</v>
      </c>
      <c r="AA16" s="118"/>
      <c r="AB16" s="118">
        <v>0</v>
      </c>
      <c r="AC16" s="118"/>
      <c r="AD16" s="48">
        <v>0</v>
      </c>
      <c r="AE16" s="119"/>
      <c r="AF16" s="48">
        <v>0</v>
      </c>
      <c r="AG16" s="118"/>
      <c r="AH16" s="48">
        <v>0</v>
      </c>
      <c r="AI16" s="118"/>
      <c r="AJ16" s="48">
        <v>0</v>
      </c>
      <c r="AK16" s="118"/>
      <c r="AL16" s="48">
        <v>0</v>
      </c>
      <c r="AM16" s="118"/>
      <c r="AN16" s="118">
        <v>0</v>
      </c>
      <c r="AO16" s="118"/>
      <c r="AP16" s="48">
        <v>0</v>
      </c>
      <c r="AQ16" s="118"/>
      <c r="AR16" s="48">
        <v>0</v>
      </c>
      <c r="AS16" s="118"/>
      <c r="AT16" s="118">
        <v>0</v>
      </c>
      <c r="AU16" s="118"/>
      <c r="AV16" s="48">
        <v>0</v>
      </c>
      <c r="AW16" s="118"/>
      <c r="AX16" s="118">
        <v>0</v>
      </c>
      <c r="AY16" s="118"/>
      <c r="AZ16" s="118">
        <v>0</v>
      </c>
      <c r="BA16" s="118"/>
      <c r="BB16" s="48">
        <v>0</v>
      </c>
      <c r="BC16" s="118"/>
      <c r="BD16" s="118">
        <v>0</v>
      </c>
      <c r="BE16" s="118"/>
      <c r="BF16" s="49">
        <f t="shared" si="0"/>
        <v>0</v>
      </c>
      <c r="BG16" s="49">
        <f t="shared" si="1"/>
        <v>0</v>
      </c>
      <c r="BH16" s="153"/>
      <c r="BI16" s="116"/>
    </row>
    <row r="17" spans="1:61" s="56" customFormat="1" ht="140.25" x14ac:dyDescent="0.25">
      <c r="A17" s="17" t="s">
        <v>53</v>
      </c>
      <c r="B17" s="17" t="s">
        <v>60</v>
      </c>
      <c r="C17" s="17" t="s">
        <v>61</v>
      </c>
      <c r="D17" s="17" t="s">
        <v>62</v>
      </c>
      <c r="E17" s="17" t="s">
        <v>63</v>
      </c>
      <c r="F17" s="17" t="s">
        <v>64</v>
      </c>
      <c r="G17" s="17" t="s">
        <v>74</v>
      </c>
      <c r="H17" s="17" t="s">
        <v>75</v>
      </c>
      <c r="I17" s="17" t="s">
        <v>67</v>
      </c>
      <c r="J17" s="21">
        <v>30</v>
      </c>
      <c r="K17" s="21">
        <v>0</v>
      </c>
      <c r="L17" s="116" t="s">
        <v>902</v>
      </c>
      <c r="M17" s="117">
        <v>2020852500023</v>
      </c>
      <c r="N17" s="139">
        <v>0</v>
      </c>
      <c r="O17" s="118" t="s">
        <v>906</v>
      </c>
      <c r="P17" s="165">
        <v>10</v>
      </c>
      <c r="Q17" s="116"/>
      <c r="R17" s="116">
        <v>0</v>
      </c>
      <c r="S17" s="116"/>
      <c r="T17" s="116">
        <v>0</v>
      </c>
      <c r="U17" s="116"/>
      <c r="V17" s="116">
        <v>5</v>
      </c>
      <c r="W17" s="116"/>
      <c r="X17" s="116">
        <v>5</v>
      </c>
      <c r="Y17" s="116"/>
      <c r="Z17" s="48">
        <v>0</v>
      </c>
      <c r="AA17" s="118"/>
      <c r="AB17" s="118">
        <v>0</v>
      </c>
      <c r="AC17" s="118"/>
      <c r="AD17" s="48">
        <v>0</v>
      </c>
      <c r="AE17" s="119"/>
      <c r="AF17" s="48">
        <v>0</v>
      </c>
      <c r="AG17" s="118"/>
      <c r="AH17" s="48">
        <v>0</v>
      </c>
      <c r="AI17" s="118"/>
      <c r="AJ17" s="48">
        <v>0</v>
      </c>
      <c r="AK17" s="118"/>
      <c r="AL17" s="48">
        <v>0</v>
      </c>
      <c r="AM17" s="118"/>
      <c r="AN17" s="118">
        <v>0</v>
      </c>
      <c r="AO17" s="118"/>
      <c r="AP17" s="48">
        <v>0</v>
      </c>
      <c r="AQ17" s="118"/>
      <c r="AR17" s="48">
        <v>0</v>
      </c>
      <c r="AS17" s="118"/>
      <c r="AT17" s="118">
        <v>0</v>
      </c>
      <c r="AU17" s="118"/>
      <c r="AV17" s="48">
        <v>0</v>
      </c>
      <c r="AW17" s="118"/>
      <c r="AX17" s="118">
        <v>0</v>
      </c>
      <c r="AY17" s="118"/>
      <c r="AZ17" s="118">
        <v>0</v>
      </c>
      <c r="BA17" s="118"/>
      <c r="BB17" s="48">
        <v>0</v>
      </c>
      <c r="BC17" s="118"/>
      <c r="BD17" s="118">
        <v>0</v>
      </c>
      <c r="BE17" s="118"/>
      <c r="BF17" s="49">
        <f t="shared" si="0"/>
        <v>0</v>
      </c>
      <c r="BG17" s="49">
        <f t="shared" si="1"/>
        <v>0</v>
      </c>
      <c r="BH17" s="153"/>
      <c r="BI17" s="116"/>
    </row>
    <row r="18" spans="1:61" s="56" customFormat="1" ht="60" x14ac:dyDescent="0.25">
      <c r="A18" s="17" t="s">
        <v>53</v>
      </c>
      <c r="B18" s="17" t="s">
        <v>60</v>
      </c>
      <c r="C18" s="17" t="s">
        <v>61</v>
      </c>
      <c r="D18" s="17" t="s">
        <v>62</v>
      </c>
      <c r="E18" s="17" t="s">
        <v>63</v>
      </c>
      <c r="F18" s="17" t="s">
        <v>64</v>
      </c>
      <c r="G18" s="17" t="s">
        <v>76</v>
      </c>
      <c r="H18" s="17" t="s">
        <v>77</v>
      </c>
      <c r="I18" s="17" t="s">
        <v>67</v>
      </c>
      <c r="J18" s="21">
        <v>500</v>
      </c>
      <c r="K18" s="21">
        <v>0</v>
      </c>
      <c r="L18" s="116" t="s">
        <v>902</v>
      </c>
      <c r="M18" s="117">
        <v>2020852500023</v>
      </c>
      <c r="N18" s="139">
        <v>0</v>
      </c>
      <c r="O18" s="118" t="s">
        <v>907</v>
      </c>
      <c r="P18" s="165">
        <v>300</v>
      </c>
      <c r="Q18" s="116"/>
      <c r="R18" s="116">
        <v>0</v>
      </c>
      <c r="S18" s="116"/>
      <c r="T18" s="116">
        <v>0</v>
      </c>
      <c r="U18" s="116"/>
      <c r="V18" s="116">
        <v>130</v>
      </c>
      <c r="W18" s="116"/>
      <c r="X18" s="116">
        <v>170</v>
      </c>
      <c r="Y18" s="116"/>
      <c r="Z18" s="48">
        <v>0</v>
      </c>
      <c r="AA18" s="118"/>
      <c r="AB18" s="118">
        <v>0</v>
      </c>
      <c r="AC18" s="118"/>
      <c r="AD18" s="48">
        <v>0</v>
      </c>
      <c r="AE18" s="119"/>
      <c r="AF18" s="48">
        <v>0</v>
      </c>
      <c r="AG18" s="118"/>
      <c r="AH18" s="48">
        <v>0</v>
      </c>
      <c r="AI18" s="118"/>
      <c r="AJ18" s="48">
        <v>0</v>
      </c>
      <c r="AK18" s="118"/>
      <c r="AL18" s="48">
        <v>0</v>
      </c>
      <c r="AM18" s="118"/>
      <c r="AN18" s="118">
        <v>0</v>
      </c>
      <c r="AO18" s="118"/>
      <c r="AP18" s="48">
        <v>0</v>
      </c>
      <c r="AQ18" s="118"/>
      <c r="AR18" s="48">
        <v>0</v>
      </c>
      <c r="AS18" s="118"/>
      <c r="AT18" s="118">
        <v>0</v>
      </c>
      <c r="AU18" s="118"/>
      <c r="AV18" s="48">
        <v>0</v>
      </c>
      <c r="AW18" s="118"/>
      <c r="AX18" s="118">
        <v>0</v>
      </c>
      <c r="AY18" s="118"/>
      <c r="AZ18" s="118">
        <v>0</v>
      </c>
      <c r="BA18" s="118"/>
      <c r="BB18" s="48">
        <v>0</v>
      </c>
      <c r="BC18" s="118"/>
      <c r="BD18" s="118">
        <v>0</v>
      </c>
      <c r="BE18" s="118"/>
      <c r="BF18" s="49">
        <f t="shared" si="0"/>
        <v>0</v>
      </c>
      <c r="BG18" s="49">
        <f t="shared" si="1"/>
        <v>0</v>
      </c>
      <c r="BH18" s="153"/>
      <c r="BI18" s="116"/>
    </row>
    <row r="19" spans="1:61" s="56" customFormat="1" ht="114.75" x14ac:dyDescent="0.25">
      <c r="A19" s="17" t="s">
        <v>53</v>
      </c>
      <c r="B19" s="17" t="s">
        <v>60</v>
      </c>
      <c r="C19" s="17" t="s">
        <v>61</v>
      </c>
      <c r="D19" s="17" t="s">
        <v>62</v>
      </c>
      <c r="E19" s="17" t="s">
        <v>63</v>
      </c>
      <c r="F19" s="17" t="s">
        <v>64</v>
      </c>
      <c r="G19" s="17" t="s">
        <v>78</v>
      </c>
      <c r="H19" s="17" t="s">
        <v>79</v>
      </c>
      <c r="I19" s="17" t="s">
        <v>67</v>
      </c>
      <c r="J19" s="21">
        <v>200</v>
      </c>
      <c r="K19" s="21">
        <v>0</v>
      </c>
      <c r="L19" s="116" t="s">
        <v>902</v>
      </c>
      <c r="M19" s="117">
        <v>2020852500023</v>
      </c>
      <c r="N19" s="139">
        <v>0</v>
      </c>
      <c r="O19" s="118" t="s">
        <v>908</v>
      </c>
      <c r="P19" s="165">
        <v>50</v>
      </c>
      <c r="Q19" s="116"/>
      <c r="R19" s="116">
        <v>0</v>
      </c>
      <c r="S19" s="116"/>
      <c r="T19" s="116">
        <v>20</v>
      </c>
      <c r="U19" s="116"/>
      <c r="V19" s="116">
        <v>20</v>
      </c>
      <c r="W19" s="116"/>
      <c r="X19" s="116">
        <v>10</v>
      </c>
      <c r="Y19" s="116"/>
      <c r="Z19" s="48">
        <v>0</v>
      </c>
      <c r="AA19" s="118"/>
      <c r="AB19" s="118">
        <v>0</v>
      </c>
      <c r="AC19" s="118"/>
      <c r="AD19" s="48">
        <v>0</v>
      </c>
      <c r="AE19" s="119"/>
      <c r="AF19" s="48">
        <v>0</v>
      </c>
      <c r="AG19" s="118"/>
      <c r="AH19" s="48">
        <v>0</v>
      </c>
      <c r="AI19" s="118"/>
      <c r="AJ19" s="48">
        <v>0</v>
      </c>
      <c r="AK19" s="118"/>
      <c r="AL19" s="48">
        <v>0</v>
      </c>
      <c r="AM19" s="118"/>
      <c r="AN19" s="118">
        <v>0</v>
      </c>
      <c r="AO19" s="118"/>
      <c r="AP19" s="48">
        <v>0</v>
      </c>
      <c r="AQ19" s="118"/>
      <c r="AR19" s="48">
        <v>0</v>
      </c>
      <c r="AS19" s="118"/>
      <c r="AT19" s="118">
        <v>0</v>
      </c>
      <c r="AU19" s="118"/>
      <c r="AV19" s="48">
        <v>0</v>
      </c>
      <c r="AW19" s="118"/>
      <c r="AX19" s="118">
        <v>0</v>
      </c>
      <c r="AY19" s="118"/>
      <c r="AZ19" s="118">
        <v>0</v>
      </c>
      <c r="BA19" s="118"/>
      <c r="BB19" s="48">
        <v>0</v>
      </c>
      <c r="BC19" s="118"/>
      <c r="BD19" s="118">
        <v>0</v>
      </c>
      <c r="BE19" s="118"/>
      <c r="BF19" s="49">
        <f t="shared" si="0"/>
        <v>0</v>
      </c>
      <c r="BG19" s="49">
        <f t="shared" si="1"/>
        <v>0</v>
      </c>
      <c r="BH19" s="153"/>
      <c r="BI19" s="116"/>
    </row>
    <row r="20" spans="1:61" s="56" customFormat="1" ht="114.75" x14ac:dyDescent="0.25">
      <c r="A20" s="17" t="s">
        <v>53</v>
      </c>
      <c r="B20" s="17" t="s">
        <v>60</v>
      </c>
      <c r="C20" s="17" t="s">
        <v>61</v>
      </c>
      <c r="D20" s="17" t="s">
        <v>62</v>
      </c>
      <c r="E20" s="17" t="s">
        <v>63</v>
      </c>
      <c r="F20" s="17" t="s">
        <v>64</v>
      </c>
      <c r="G20" s="17" t="s">
        <v>80</v>
      </c>
      <c r="H20" s="17" t="s">
        <v>81</v>
      </c>
      <c r="I20" s="17" t="s">
        <v>67</v>
      </c>
      <c r="J20" s="21">
        <v>3</v>
      </c>
      <c r="K20" s="21">
        <v>0</v>
      </c>
      <c r="L20" s="116" t="s">
        <v>902</v>
      </c>
      <c r="M20" s="117">
        <v>2020852500023</v>
      </c>
      <c r="N20" s="139">
        <v>0</v>
      </c>
      <c r="O20" s="118" t="s">
        <v>909</v>
      </c>
      <c r="P20" s="165">
        <v>1</v>
      </c>
      <c r="Q20" s="116"/>
      <c r="R20" s="116">
        <v>0</v>
      </c>
      <c r="S20" s="116"/>
      <c r="T20" s="116">
        <v>0</v>
      </c>
      <c r="U20" s="116"/>
      <c r="V20" s="116">
        <v>0</v>
      </c>
      <c r="W20" s="116"/>
      <c r="X20" s="116">
        <v>1</v>
      </c>
      <c r="Y20" s="116"/>
      <c r="Z20" s="48">
        <v>0</v>
      </c>
      <c r="AA20" s="118"/>
      <c r="AB20" s="118">
        <v>0</v>
      </c>
      <c r="AC20" s="118"/>
      <c r="AD20" s="48">
        <v>0</v>
      </c>
      <c r="AE20" s="119"/>
      <c r="AF20" s="48">
        <v>0</v>
      </c>
      <c r="AG20" s="118"/>
      <c r="AH20" s="48">
        <v>0</v>
      </c>
      <c r="AI20" s="118"/>
      <c r="AJ20" s="48">
        <v>0</v>
      </c>
      <c r="AK20" s="118"/>
      <c r="AL20" s="48">
        <v>0</v>
      </c>
      <c r="AM20" s="118"/>
      <c r="AN20" s="118">
        <v>0</v>
      </c>
      <c r="AO20" s="118"/>
      <c r="AP20" s="48">
        <v>0</v>
      </c>
      <c r="AQ20" s="118"/>
      <c r="AR20" s="48">
        <v>0</v>
      </c>
      <c r="AS20" s="118"/>
      <c r="AT20" s="118">
        <v>0</v>
      </c>
      <c r="AU20" s="118"/>
      <c r="AV20" s="48">
        <v>0</v>
      </c>
      <c r="AW20" s="118"/>
      <c r="AX20" s="118">
        <v>0</v>
      </c>
      <c r="AY20" s="118"/>
      <c r="AZ20" s="118">
        <v>0</v>
      </c>
      <c r="BA20" s="118"/>
      <c r="BB20" s="48">
        <v>0</v>
      </c>
      <c r="BC20" s="118"/>
      <c r="BD20" s="118">
        <v>0</v>
      </c>
      <c r="BE20" s="118"/>
      <c r="BF20" s="49">
        <f t="shared" si="0"/>
        <v>0</v>
      </c>
      <c r="BG20" s="49">
        <f t="shared" si="1"/>
        <v>0</v>
      </c>
      <c r="BH20" s="153"/>
      <c r="BI20" s="116"/>
    </row>
    <row r="21" spans="1:61" s="56" customFormat="1" ht="60" x14ac:dyDescent="0.25">
      <c r="A21" s="17" t="s">
        <v>53</v>
      </c>
      <c r="B21" s="17" t="s">
        <v>60</v>
      </c>
      <c r="C21" s="17" t="s">
        <v>61</v>
      </c>
      <c r="D21" s="17" t="s">
        <v>62</v>
      </c>
      <c r="E21" s="17" t="s">
        <v>63</v>
      </c>
      <c r="F21" s="17" t="s">
        <v>64</v>
      </c>
      <c r="G21" s="17" t="s">
        <v>82</v>
      </c>
      <c r="H21" s="17" t="s">
        <v>83</v>
      </c>
      <c r="I21" s="17" t="s">
        <v>67</v>
      </c>
      <c r="J21" s="21">
        <v>100</v>
      </c>
      <c r="K21" s="21">
        <v>0</v>
      </c>
      <c r="L21" s="116" t="s">
        <v>902</v>
      </c>
      <c r="M21" s="117">
        <v>2020852500023</v>
      </c>
      <c r="N21" s="139">
        <v>0</v>
      </c>
      <c r="O21" s="118" t="s">
        <v>910</v>
      </c>
      <c r="P21" s="165">
        <v>40</v>
      </c>
      <c r="Q21" s="116"/>
      <c r="R21" s="116">
        <v>0</v>
      </c>
      <c r="S21" s="116"/>
      <c r="T21" s="116">
        <v>30</v>
      </c>
      <c r="U21" s="116"/>
      <c r="V21" s="116">
        <v>10</v>
      </c>
      <c r="W21" s="116"/>
      <c r="X21" s="116">
        <v>0</v>
      </c>
      <c r="Y21" s="116"/>
      <c r="Z21" s="48">
        <v>0</v>
      </c>
      <c r="AA21" s="118"/>
      <c r="AB21" s="118">
        <v>0</v>
      </c>
      <c r="AC21" s="118"/>
      <c r="AD21" s="48">
        <v>0</v>
      </c>
      <c r="AE21" s="119"/>
      <c r="AF21" s="48">
        <v>0</v>
      </c>
      <c r="AG21" s="118"/>
      <c r="AH21" s="48">
        <v>0</v>
      </c>
      <c r="AI21" s="118"/>
      <c r="AJ21" s="48">
        <v>0</v>
      </c>
      <c r="AK21" s="118"/>
      <c r="AL21" s="48">
        <v>0</v>
      </c>
      <c r="AM21" s="118"/>
      <c r="AN21" s="118">
        <v>0</v>
      </c>
      <c r="AO21" s="118"/>
      <c r="AP21" s="48">
        <v>0</v>
      </c>
      <c r="AQ21" s="118"/>
      <c r="AR21" s="48">
        <v>0</v>
      </c>
      <c r="AS21" s="118"/>
      <c r="AT21" s="118">
        <v>0</v>
      </c>
      <c r="AU21" s="118"/>
      <c r="AV21" s="48">
        <v>0</v>
      </c>
      <c r="AW21" s="118"/>
      <c r="AX21" s="118">
        <v>0</v>
      </c>
      <c r="AY21" s="118"/>
      <c r="AZ21" s="118">
        <v>0</v>
      </c>
      <c r="BA21" s="118"/>
      <c r="BB21" s="48">
        <v>0</v>
      </c>
      <c r="BC21" s="118"/>
      <c r="BD21" s="118">
        <v>0</v>
      </c>
      <c r="BE21" s="118"/>
      <c r="BF21" s="49">
        <f t="shared" si="0"/>
        <v>0</v>
      </c>
      <c r="BG21" s="49">
        <f t="shared" si="1"/>
        <v>0</v>
      </c>
      <c r="BH21" s="153"/>
      <c r="BI21" s="116"/>
    </row>
    <row r="22" spans="1:61" s="56" customFormat="1" ht="60" x14ac:dyDescent="0.25">
      <c r="A22" s="17" t="s">
        <v>53</v>
      </c>
      <c r="B22" s="17" t="s">
        <v>60</v>
      </c>
      <c r="C22" s="17" t="s">
        <v>61</v>
      </c>
      <c r="D22" s="17" t="s">
        <v>62</v>
      </c>
      <c r="E22" s="17" t="s">
        <v>63</v>
      </c>
      <c r="F22" s="17" t="s">
        <v>64</v>
      </c>
      <c r="G22" s="17" t="s">
        <v>82</v>
      </c>
      <c r="H22" s="17" t="s">
        <v>84</v>
      </c>
      <c r="I22" s="17" t="s">
        <v>67</v>
      </c>
      <c r="J22" s="21">
        <v>35</v>
      </c>
      <c r="K22" s="21">
        <v>0</v>
      </c>
      <c r="L22" s="116" t="s">
        <v>902</v>
      </c>
      <c r="M22" s="117">
        <v>2020852500023</v>
      </c>
      <c r="N22" s="139">
        <v>0</v>
      </c>
      <c r="O22" s="118" t="s">
        <v>911</v>
      </c>
      <c r="P22" s="165">
        <v>10</v>
      </c>
      <c r="Q22" s="116"/>
      <c r="R22" s="116">
        <v>0</v>
      </c>
      <c r="S22" s="116"/>
      <c r="T22" s="116">
        <v>10</v>
      </c>
      <c r="U22" s="116"/>
      <c r="V22" s="116">
        <v>0</v>
      </c>
      <c r="W22" s="116"/>
      <c r="X22" s="116">
        <v>0</v>
      </c>
      <c r="Y22" s="116"/>
      <c r="Z22" s="48">
        <v>0</v>
      </c>
      <c r="AA22" s="118"/>
      <c r="AB22" s="118">
        <v>0</v>
      </c>
      <c r="AC22" s="118"/>
      <c r="AD22" s="48">
        <v>0</v>
      </c>
      <c r="AE22" s="119"/>
      <c r="AF22" s="48">
        <v>0</v>
      </c>
      <c r="AG22" s="118"/>
      <c r="AH22" s="48">
        <v>0</v>
      </c>
      <c r="AI22" s="118"/>
      <c r="AJ22" s="48">
        <v>0</v>
      </c>
      <c r="AK22" s="118"/>
      <c r="AL22" s="48">
        <v>0</v>
      </c>
      <c r="AM22" s="118"/>
      <c r="AN22" s="118">
        <v>0</v>
      </c>
      <c r="AO22" s="118"/>
      <c r="AP22" s="48">
        <v>0</v>
      </c>
      <c r="AQ22" s="118"/>
      <c r="AR22" s="48">
        <v>0</v>
      </c>
      <c r="AS22" s="118"/>
      <c r="AT22" s="118">
        <v>0</v>
      </c>
      <c r="AU22" s="118"/>
      <c r="AV22" s="48">
        <v>0</v>
      </c>
      <c r="AW22" s="118"/>
      <c r="AX22" s="118">
        <v>0</v>
      </c>
      <c r="AY22" s="118"/>
      <c r="AZ22" s="118">
        <v>0</v>
      </c>
      <c r="BA22" s="118"/>
      <c r="BB22" s="48">
        <v>0</v>
      </c>
      <c r="BC22" s="118"/>
      <c r="BD22" s="118">
        <v>0</v>
      </c>
      <c r="BE22" s="118"/>
      <c r="BF22" s="49">
        <f t="shared" si="0"/>
        <v>0</v>
      </c>
      <c r="BG22" s="49">
        <f t="shared" si="1"/>
        <v>0</v>
      </c>
      <c r="BH22" s="153"/>
      <c r="BI22" s="116"/>
    </row>
    <row r="23" spans="1:61" s="56" customFormat="1" ht="96" x14ac:dyDescent="0.25">
      <c r="A23" s="17" t="s">
        <v>53</v>
      </c>
      <c r="B23" s="17" t="s">
        <v>60</v>
      </c>
      <c r="C23" s="17" t="s">
        <v>61</v>
      </c>
      <c r="D23" s="17" t="s">
        <v>62</v>
      </c>
      <c r="E23" s="17" t="s">
        <v>63</v>
      </c>
      <c r="F23" s="17" t="s">
        <v>64</v>
      </c>
      <c r="G23" s="17" t="s">
        <v>85</v>
      </c>
      <c r="H23" s="17" t="s">
        <v>86</v>
      </c>
      <c r="I23" s="17" t="s">
        <v>67</v>
      </c>
      <c r="J23" s="21">
        <v>9</v>
      </c>
      <c r="K23" s="21">
        <v>2</v>
      </c>
      <c r="L23" s="116" t="s">
        <v>902</v>
      </c>
      <c r="M23" s="117">
        <v>2020852500023</v>
      </c>
      <c r="N23" s="139">
        <v>0</v>
      </c>
      <c r="O23" s="118" t="s">
        <v>912</v>
      </c>
      <c r="P23" s="165">
        <v>7</v>
      </c>
      <c r="Q23" s="116"/>
      <c r="R23" s="116">
        <v>3</v>
      </c>
      <c r="S23" s="154">
        <v>3</v>
      </c>
      <c r="T23" s="116">
        <v>3</v>
      </c>
      <c r="U23" s="116"/>
      <c r="V23" s="116">
        <v>1</v>
      </c>
      <c r="W23" s="116"/>
      <c r="X23" s="116">
        <v>0</v>
      </c>
      <c r="Y23" s="116"/>
      <c r="Z23" s="48">
        <v>0</v>
      </c>
      <c r="AA23" s="118"/>
      <c r="AB23" s="118">
        <v>0</v>
      </c>
      <c r="AC23" s="118"/>
      <c r="AD23" s="48">
        <v>0</v>
      </c>
      <c r="AE23" s="119"/>
      <c r="AF23" s="48">
        <v>0</v>
      </c>
      <c r="AG23" s="118"/>
      <c r="AH23" s="48">
        <v>0</v>
      </c>
      <c r="AI23" s="118"/>
      <c r="AJ23" s="48">
        <v>0</v>
      </c>
      <c r="AK23" s="118"/>
      <c r="AL23" s="48">
        <v>0</v>
      </c>
      <c r="AM23" s="118"/>
      <c r="AN23" s="118">
        <v>0</v>
      </c>
      <c r="AO23" s="118"/>
      <c r="AP23" s="48">
        <v>0</v>
      </c>
      <c r="AQ23" s="118"/>
      <c r="AR23" s="48">
        <v>0</v>
      </c>
      <c r="AS23" s="118"/>
      <c r="AT23" s="118">
        <v>0</v>
      </c>
      <c r="AU23" s="118"/>
      <c r="AV23" s="48">
        <v>0</v>
      </c>
      <c r="AW23" s="118"/>
      <c r="AX23" s="118">
        <v>0</v>
      </c>
      <c r="AY23" s="118"/>
      <c r="AZ23" s="118">
        <v>0</v>
      </c>
      <c r="BA23" s="118"/>
      <c r="BB23" s="48">
        <v>0</v>
      </c>
      <c r="BC23" s="118"/>
      <c r="BD23" s="118">
        <v>0</v>
      </c>
      <c r="BE23" s="118"/>
      <c r="BF23" s="49">
        <f t="shared" si="0"/>
        <v>0</v>
      </c>
      <c r="BG23" s="49">
        <f t="shared" si="1"/>
        <v>0</v>
      </c>
      <c r="BH23" s="153" t="s">
        <v>1110</v>
      </c>
      <c r="BI23" s="116"/>
    </row>
    <row r="24" spans="1:61" s="56" customFormat="1" ht="216.75" x14ac:dyDescent="0.25">
      <c r="A24" s="17" t="s">
        <v>53</v>
      </c>
      <c r="B24" s="17" t="s">
        <v>60</v>
      </c>
      <c r="C24" s="17" t="s">
        <v>61</v>
      </c>
      <c r="D24" s="17" t="s">
        <v>62</v>
      </c>
      <c r="E24" s="17" t="s">
        <v>63</v>
      </c>
      <c r="F24" s="17" t="s">
        <v>64</v>
      </c>
      <c r="G24" s="17" t="s">
        <v>87</v>
      </c>
      <c r="H24" s="17" t="s">
        <v>88</v>
      </c>
      <c r="I24" s="17" t="s">
        <v>67</v>
      </c>
      <c r="J24" s="21">
        <v>1</v>
      </c>
      <c r="K24" s="21">
        <v>1</v>
      </c>
      <c r="L24" s="116" t="s">
        <v>902</v>
      </c>
      <c r="M24" s="117">
        <v>2020852500023</v>
      </c>
      <c r="N24" s="139">
        <v>0</v>
      </c>
      <c r="O24" s="118" t="s">
        <v>913</v>
      </c>
      <c r="P24" s="165">
        <v>0</v>
      </c>
      <c r="Q24" s="116"/>
      <c r="R24" s="116">
        <v>0</v>
      </c>
      <c r="S24" s="116"/>
      <c r="T24" s="116">
        <v>0</v>
      </c>
      <c r="U24" s="116"/>
      <c r="V24" s="116">
        <v>0</v>
      </c>
      <c r="W24" s="116"/>
      <c r="X24" s="116">
        <v>0</v>
      </c>
      <c r="Y24" s="116"/>
      <c r="Z24" s="48">
        <v>0</v>
      </c>
      <c r="AA24" s="118"/>
      <c r="AB24" s="118">
        <v>0</v>
      </c>
      <c r="AC24" s="118"/>
      <c r="AD24" s="48">
        <v>0</v>
      </c>
      <c r="AE24" s="119"/>
      <c r="AF24" s="48">
        <v>0</v>
      </c>
      <c r="AG24" s="118"/>
      <c r="AH24" s="48">
        <v>0</v>
      </c>
      <c r="AI24" s="118"/>
      <c r="AJ24" s="48">
        <v>0</v>
      </c>
      <c r="AK24" s="118"/>
      <c r="AL24" s="48">
        <v>0</v>
      </c>
      <c r="AM24" s="118"/>
      <c r="AN24" s="118">
        <v>0</v>
      </c>
      <c r="AO24" s="118"/>
      <c r="AP24" s="48">
        <v>0</v>
      </c>
      <c r="AQ24" s="118"/>
      <c r="AR24" s="48">
        <v>0</v>
      </c>
      <c r="AS24" s="118"/>
      <c r="AT24" s="118">
        <v>0</v>
      </c>
      <c r="AU24" s="118"/>
      <c r="AV24" s="48">
        <v>0</v>
      </c>
      <c r="AW24" s="118"/>
      <c r="AX24" s="118">
        <v>0</v>
      </c>
      <c r="AY24" s="118"/>
      <c r="AZ24" s="118">
        <v>0</v>
      </c>
      <c r="BA24" s="118"/>
      <c r="BB24" s="48">
        <v>0</v>
      </c>
      <c r="BC24" s="118"/>
      <c r="BD24" s="118">
        <v>0</v>
      </c>
      <c r="BE24" s="118"/>
      <c r="BF24" s="49">
        <f t="shared" si="0"/>
        <v>0</v>
      </c>
      <c r="BG24" s="49">
        <f t="shared" si="1"/>
        <v>0</v>
      </c>
      <c r="BH24" s="153"/>
      <c r="BI24" s="116"/>
    </row>
    <row r="25" spans="1:61" s="56" customFormat="1" ht="114.75" x14ac:dyDescent="0.25">
      <c r="A25" s="17" t="s">
        <v>53</v>
      </c>
      <c r="B25" s="17" t="s">
        <v>60</v>
      </c>
      <c r="C25" s="17" t="s">
        <v>61</v>
      </c>
      <c r="D25" s="17" t="s">
        <v>89</v>
      </c>
      <c r="E25" s="17" t="s">
        <v>90</v>
      </c>
      <c r="F25" s="17" t="s">
        <v>91</v>
      </c>
      <c r="G25" s="17" t="s">
        <v>92</v>
      </c>
      <c r="H25" s="17" t="s">
        <v>93</v>
      </c>
      <c r="I25" s="17" t="s">
        <v>67</v>
      </c>
      <c r="J25" s="21">
        <v>50</v>
      </c>
      <c r="K25" s="21">
        <v>0</v>
      </c>
      <c r="L25" s="116" t="s">
        <v>914</v>
      </c>
      <c r="M25" s="117">
        <v>2020852500038</v>
      </c>
      <c r="N25" s="139">
        <v>0</v>
      </c>
      <c r="O25" s="118" t="s">
        <v>915</v>
      </c>
      <c r="P25" s="165">
        <v>0</v>
      </c>
      <c r="Q25" s="116"/>
      <c r="R25" s="116">
        <v>0</v>
      </c>
      <c r="S25" s="116"/>
      <c r="T25" s="116">
        <v>0</v>
      </c>
      <c r="U25" s="116"/>
      <c r="V25" s="116">
        <v>0</v>
      </c>
      <c r="W25" s="116"/>
      <c r="X25" s="116">
        <v>0</v>
      </c>
      <c r="Y25" s="116"/>
      <c r="Z25" s="48">
        <v>0</v>
      </c>
      <c r="AA25" s="118"/>
      <c r="AB25" s="118">
        <v>0</v>
      </c>
      <c r="AC25" s="118"/>
      <c r="AD25" s="48">
        <v>0</v>
      </c>
      <c r="AE25" s="119"/>
      <c r="AF25" s="48">
        <v>0</v>
      </c>
      <c r="AG25" s="118"/>
      <c r="AH25" s="48">
        <v>0</v>
      </c>
      <c r="AI25" s="118"/>
      <c r="AJ25" s="48">
        <v>0</v>
      </c>
      <c r="AK25" s="118"/>
      <c r="AL25" s="48">
        <v>0</v>
      </c>
      <c r="AM25" s="118"/>
      <c r="AN25" s="118">
        <v>0</v>
      </c>
      <c r="AO25" s="118"/>
      <c r="AP25" s="48">
        <v>0</v>
      </c>
      <c r="AQ25" s="118"/>
      <c r="AR25" s="48">
        <v>0</v>
      </c>
      <c r="AS25" s="118"/>
      <c r="AT25" s="118">
        <v>0</v>
      </c>
      <c r="AU25" s="118"/>
      <c r="AV25" s="48">
        <v>0</v>
      </c>
      <c r="AW25" s="118"/>
      <c r="AX25" s="118">
        <v>0</v>
      </c>
      <c r="AY25" s="118"/>
      <c r="AZ25" s="118">
        <v>0</v>
      </c>
      <c r="BA25" s="118"/>
      <c r="BB25" s="48">
        <v>0</v>
      </c>
      <c r="BC25" s="118"/>
      <c r="BD25" s="118">
        <v>0</v>
      </c>
      <c r="BE25" s="118"/>
      <c r="BF25" s="49">
        <f t="shared" si="0"/>
        <v>0</v>
      </c>
      <c r="BG25" s="49">
        <f t="shared" si="1"/>
        <v>0</v>
      </c>
      <c r="BH25" s="153"/>
      <c r="BI25" s="116"/>
    </row>
    <row r="26" spans="1:61" s="56" customFormat="1" ht="153" x14ac:dyDescent="0.25">
      <c r="A26" s="17" t="s">
        <v>53</v>
      </c>
      <c r="B26" s="17" t="s">
        <v>60</v>
      </c>
      <c r="C26" s="17" t="s">
        <v>61</v>
      </c>
      <c r="D26" s="17" t="s">
        <v>89</v>
      </c>
      <c r="E26" s="17" t="s">
        <v>90</v>
      </c>
      <c r="F26" s="17" t="s">
        <v>91</v>
      </c>
      <c r="G26" s="17" t="s">
        <v>92</v>
      </c>
      <c r="H26" s="17" t="s">
        <v>94</v>
      </c>
      <c r="I26" s="17" t="s">
        <v>67</v>
      </c>
      <c r="J26" s="21">
        <v>50</v>
      </c>
      <c r="K26" s="21">
        <v>0</v>
      </c>
      <c r="L26" s="116" t="s">
        <v>914</v>
      </c>
      <c r="M26" s="117">
        <v>2020852500038</v>
      </c>
      <c r="N26" s="139">
        <v>0</v>
      </c>
      <c r="O26" s="118" t="s">
        <v>915</v>
      </c>
      <c r="P26" s="165">
        <v>0</v>
      </c>
      <c r="Q26" s="116"/>
      <c r="R26" s="116">
        <v>0</v>
      </c>
      <c r="S26" s="116"/>
      <c r="T26" s="116">
        <v>0</v>
      </c>
      <c r="U26" s="116"/>
      <c r="V26" s="116">
        <v>0</v>
      </c>
      <c r="W26" s="116"/>
      <c r="X26" s="116">
        <v>0</v>
      </c>
      <c r="Y26" s="116"/>
      <c r="Z26" s="48">
        <v>0</v>
      </c>
      <c r="AA26" s="118"/>
      <c r="AB26" s="118">
        <v>0</v>
      </c>
      <c r="AC26" s="118"/>
      <c r="AD26" s="48">
        <v>0</v>
      </c>
      <c r="AE26" s="119"/>
      <c r="AF26" s="48">
        <v>0</v>
      </c>
      <c r="AG26" s="118"/>
      <c r="AH26" s="48">
        <v>0</v>
      </c>
      <c r="AI26" s="118"/>
      <c r="AJ26" s="48">
        <v>0</v>
      </c>
      <c r="AK26" s="118"/>
      <c r="AL26" s="48">
        <v>0</v>
      </c>
      <c r="AM26" s="118"/>
      <c r="AN26" s="118">
        <v>0</v>
      </c>
      <c r="AO26" s="118"/>
      <c r="AP26" s="48">
        <v>0</v>
      </c>
      <c r="AQ26" s="118"/>
      <c r="AR26" s="48">
        <v>0</v>
      </c>
      <c r="AS26" s="118"/>
      <c r="AT26" s="118">
        <v>0</v>
      </c>
      <c r="AU26" s="118"/>
      <c r="AV26" s="48">
        <v>0</v>
      </c>
      <c r="AW26" s="118"/>
      <c r="AX26" s="118">
        <v>0</v>
      </c>
      <c r="AY26" s="118"/>
      <c r="AZ26" s="118">
        <v>0</v>
      </c>
      <c r="BA26" s="118"/>
      <c r="BB26" s="48">
        <v>0</v>
      </c>
      <c r="BC26" s="118"/>
      <c r="BD26" s="118">
        <v>0</v>
      </c>
      <c r="BE26" s="118"/>
      <c r="BF26" s="49">
        <f t="shared" si="0"/>
        <v>0</v>
      </c>
      <c r="BG26" s="49">
        <f t="shared" si="1"/>
        <v>0</v>
      </c>
      <c r="BH26" s="153"/>
      <c r="BI26" s="116"/>
    </row>
    <row r="27" spans="1:61" s="56" customFormat="1" ht="114.75" x14ac:dyDescent="0.25">
      <c r="A27" s="17" t="s">
        <v>53</v>
      </c>
      <c r="B27" s="17" t="s">
        <v>60</v>
      </c>
      <c r="C27" s="17" t="s">
        <v>61</v>
      </c>
      <c r="D27" s="17" t="s">
        <v>89</v>
      </c>
      <c r="E27" s="17" t="s">
        <v>90</v>
      </c>
      <c r="F27" s="17" t="s">
        <v>91</v>
      </c>
      <c r="G27" s="17" t="s">
        <v>95</v>
      </c>
      <c r="H27" s="17" t="s">
        <v>96</v>
      </c>
      <c r="I27" s="17" t="s">
        <v>67</v>
      </c>
      <c r="J27" s="21">
        <v>1</v>
      </c>
      <c r="K27" s="21">
        <v>0</v>
      </c>
      <c r="L27" s="116" t="s">
        <v>914</v>
      </c>
      <c r="M27" s="117">
        <v>2020852500038</v>
      </c>
      <c r="N27" s="139">
        <v>0</v>
      </c>
      <c r="O27" s="118" t="s">
        <v>916</v>
      </c>
      <c r="P27" s="165">
        <v>1</v>
      </c>
      <c r="Q27" s="116"/>
      <c r="R27" s="116">
        <v>0</v>
      </c>
      <c r="S27" s="116"/>
      <c r="T27" s="116">
        <v>0</v>
      </c>
      <c r="U27" s="116"/>
      <c r="V27" s="116">
        <v>0</v>
      </c>
      <c r="W27" s="116"/>
      <c r="X27" s="116">
        <v>0</v>
      </c>
      <c r="Y27" s="116"/>
      <c r="Z27" s="48">
        <v>0</v>
      </c>
      <c r="AA27" s="118"/>
      <c r="AB27" s="118">
        <v>0</v>
      </c>
      <c r="AC27" s="118"/>
      <c r="AD27" s="48">
        <v>0</v>
      </c>
      <c r="AE27" s="119"/>
      <c r="AF27" s="48">
        <v>0</v>
      </c>
      <c r="AG27" s="118"/>
      <c r="AH27" s="48">
        <v>0</v>
      </c>
      <c r="AI27" s="118"/>
      <c r="AJ27" s="48">
        <v>0</v>
      </c>
      <c r="AK27" s="118"/>
      <c r="AL27" s="48">
        <v>0</v>
      </c>
      <c r="AM27" s="118"/>
      <c r="AN27" s="118">
        <v>0</v>
      </c>
      <c r="AO27" s="118"/>
      <c r="AP27" s="48">
        <v>0</v>
      </c>
      <c r="AQ27" s="118"/>
      <c r="AR27" s="48">
        <v>0</v>
      </c>
      <c r="AS27" s="118"/>
      <c r="AT27" s="118">
        <v>0</v>
      </c>
      <c r="AU27" s="118"/>
      <c r="AV27" s="48">
        <v>0</v>
      </c>
      <c r="AW27" s="118"/>
      <c r="AX27" s="118">
        <v>0</v>
      </c>
      <c r="AY27" s="118"/>
      <c r="AZ27" s="118">
        <v>0</v>
      </c>
      <c r="BA27" s="118"/>
      <c r="BB27" s="48">
        <v>0</v>
      </c>
      <c r="BC27" s="118"/>
      <c r="BD27" s="118">
        <v>0</v>
      </c>
      <c r="BE27" s="118"/>
      <c r="BF27" s="49">
        <f t="shared" si="0"/>
        <v>0</v>
      </c>
      <c r="BG27" s="49">
        <f t="shared" si="1"/>
        <v>0</v>
      </c>
      <c r="BH27" s="153"/>
      <c r="BI27" s="116"/>
    </row>
    <row r="28" spans="1:61" s="56" customFormat="1" ht="48" x14ac:dyDescent="0.25">
      <c r="A28" s="17" t="s">
        <v>53</v>
      </c>
      <c r="B28" s="17" t="s">
        <v>60</v>
      </c>
      <c r="C28" s="17" t="s">
        <v>61</v>
      </c>
      <c r="D28" s="17" t="s">
        <v>97</v>
      </c>
      <c r="E28" s="17" t="s">
        <v>98</v>
      </c>
      <c r="F28" s="17" t="s">
        <v>917</v>
      </c>
      <c r="G28" s="17" t="s">
        <v>99</v>
      </c>
      <c r="H28" s="17" t="s">
        <v>100</v>
      </c>
      <c r="I28" s="17" t="s">
        <v>67</v>
      </c>
      <c r="J28" s="21">
        <v>300</v>
      </c>
      <c r="K28" s="21">
        <v>120</v>
      </c>
      <c r="L28" s="116" t="s">
        <v>918</v>
      </c>
      <c r="M28" s="117">
        <v>2020852500037</v>
      </c>
      <c r="N28" s="137">
        <v>25000000</v>
      </c>
      <c r="O28" s="118" t="s">
        <v>1058</v>
      </c>
      <c r="P28" s="165">
        <v>80</v>
      </c>
      <c r="Q28" s="116"/>
      <c r="R28" s="116">
        <v>0</v>
      </c>
      <c r="S28" s="116"/>
      <c r="T28" s="116">
        <v>40</v>
      </c>
      <c r="U28" s="116"/>
      <c r="V28" s="116">
        <v>0</v>
      </c>
      <c r="W28" s="116"/>
      <c r="X28" s="116">
        <v>40</v>
      </c>
      <c r="Y28" s="116"/>
      <c r="Z28" s="48">
        <v>0</v>
      </c>
      <c r="AA28" s="118"/>
      <c r="AB28" s="118">
        <v>25000000</v>
      </c>
      <c r="AC28" s="118">
        <v>3600000</v>
      </c>
      <c r="AD28" s="48">
        <v>0</v>
      </c>
      <c r="AE28" s="119"/>
      <c r="AF28" s="48">
        <v>0</v>
      </c>
      <c r="AG28" s="118"/>
      <c r="AH28" s="48">
        <v>0</v>
      </c>
      <c r="AI28" s="118"/>
      <c r="AJ28" s="48">
        <v>0</v>
      </c>
      <c r="AK28" s="118"/>
      <c r="AL28" s="48">
        <v>0</v>
      </c>
      <c r="AM28" s="118"/>
      <c r="AN28" s="118">
        <v>0</v>
      </c>
      <c r="AO28" s="118"/>
      <c r="AP28" s="48">
        <v>0</v>
      </c>
      <c r="AQ28" s="118"/>
      <c r="AR28" s="48">
        <v>0</v>
      </c>
      <c r="AS28" s="118"/>
      <c r="AT28" s="118">
        <v>0</v>
      </c>
      <c r="AU28" s="118"/>
      <c r="AV28" s="48">
        <v>0</v>
      </c>
      <c r="AW28" s="118"/>
      <c r="AX28" s="118">
        <v>0</v>
      </c>
      <c r="AY28" s="118"/>
      <c r="AZ28" s="118">
        <v>0</v>
      </c>
      <c r="BA28" s="118"/>
      <c r="BB28" s="48">
        <v>0</v>
      </c>
      <c r="BC28" s="118"/>
      <c r="BD28" s="118">
        <v>0</v>
      </c>
      <c r="BE28" s="118"/>
      <c r="BF28" s="49">
        <f t="shared" si="0"/>
        <v>25000000</v>
      </c>
      <c r="BG28" s="49">
        <f t="shared" si="1"/>
        <v>3600000</v>
      </c>
      <c r="BH28" s="153"/>
      <c r="BI28" s="116"/>
    </row>
    <row r="29" spans="1:61" s="56" customFormat="1" ht="127.5" x14ac:dyDescent="0.25">
      <c r="A29" s="17" t="s">
        <v>53</v>
      </c>
      <c r="B29" s="17" t="s">
        <v>60</v>
      </c>
      <c r="C29" s="17" t="s">
        <v>61</v>
      </c>
      <c r="D29" s="17" t="s">
        <v>101</v>
      </c>
      <c r="E29" s="17" t="s">
        <v>102</v>
      </c>
      <c r="F29" s="17" t="s">
        <v>103</v>
      </c>
      <c r="G29" s="17" t="s">
        <v>104</v>
      </c>
      <c r="H29" s="17" t="s">
        <v>105</v>
      </c>
      <c r="I29" s="17" t="s">
        <v>67</v>
      </c>
      <c r="J29" s="21">
        <v>30</v>
      </c>
      <c r="K29" s="21">
        <v>0</v>
      </c>
      <c r="L29" s="116" t="s">
        <v>919</v>
      </c>
      <c r="M29" s="117">
        <v>2020852500012</v>
      </c>
      <c r="N29" s="137">
        <v>20000000</v>
      </c>
      <c r="O29" s="118" t="s">
        <v>1059</v>
      </c>
      <c r="P29" s="165">
        <v>10</v>
      </c>
      <c r="Q29" s="116"/>
      <c r="R29" s="116">
        <v>0</v>
      </c>
      <c r="S29" s="116"/>
      <c r="T29" s="116">
        <v>5</v>
      </c>
      <c r="U29" s="116"/>
      <c r="V29" s="116">
        <v>5</v>
      </c>
      <c r="W29" s="116"/>
      <c r="X29" s="116">
        <v>0</v>
      </c>
      <c r="Y29" s="116"/>
      <c r="Z29" s="48">
        <v>0</v>
      </c>
      <c r="AA29" s="118"/>
      <c r="AB29" s="118">
        <v>20000000</v>
      </c>
      <c r="AC29" s="118"/>
      <c r="AD29" s="48">
        <v>0</v>
      </c>
      <c r="AE29" s="119"/>
      <c r="AF29" s="48">
        <v>0</v>
      </c>
      <c r="AG29" s="118"/>
      <c r="AH29" s="48">
        <v>0</v>
      </c>
      <c r="AI29" s="118"/>
      <c r="AJ29" s="48">
        <v>0</v>
      </c>
      <c r="AK29" s="118"/>
      <c r="AL29" s="48">
        <v>0</v>
      </c>
      <c r="AM29" s="118"/>
      <c r="AN29" s="118">
        <v>0</v>
      </c>
      <c r="AO29" s="118"/>
      <c r="AP29" s="48">
        <v>0</v>
      </c>
      <c r="AQ29" s="118"/>
      <c r="AR29" s="48">
        <v>0</v>
      </c>
      <c r="AS29" s="118"/>
      <c r="AT29" s="118">
        <v>0</v>
      </c>
      <c r="AU29" s="118"/>
      <c r="AV29" s="48">
        <v>0</v>
      </c>
      <c r="AW29" s="118"/>
      <c r="AX29" s="118">
        <v>0</v>
      </c>
      <c r="AY29" s="118"/>
      <c r="AZ29" s="118">
        <v>0</v>
      </c>
      <c r="BA29" s="118"/>
      <c r="BB29" s="48">
        <v>0</v>
      </c>
      <c r="BC29" s="118"/>
      <c r="BD29" s="118">
        <v>0</v>
      </c>
      <c r="BE29" s="118"/>
      <c r="BF29" s="49">
        <f t="shared" si="0"/>
        <v>20000000</v>
      </c>
      <c r="BG29" s="49">
        <f t="shared" si="1"/>
        <v>0</v>
      </c>
      <c r="BH29" s="153"/>
      <c r="BI29" s="116"/>
    </row>
    <row r="30" spans="1:61" s="56" customFormat="1" ht="127.5" x14ac:dyDescent="0.25">
      <c r="A30" s="17" t="s">
        <v>53</v>
      </c>
      <c r="B30" s="17" t="s">
        <v>60</v>
      </c>
      <c r="C30" s="17" t="s">
        <v>61</v>
      </c>
      <c r="D30" s="17" t="s">
        <v>101</v>
      </c>
      <c r="E30" s="17" t="s">
        <v>102</v>
      </c>
      <c r="F30" s="17" t="s">
        <v>103</v>
      </c>
      <c r="G30" s="17" t="s">
        <v>106</v>
      </c>
      <c r="H30" s="17" t="s">
        <v>107</v>
      </c>
      <c r="I30" s="17" t="s">
        <v>67</v>
      </c>
      <c r="J30" s="21">
        <v>500</v>
      </c>
      <c r="K30" s="21">
        <v>387</v>
      </c>
      <c r="L30" s="116" t="s">
        <v>919</v>
      </c>
      <c r="M30" s="117">
        <v>2020852500012</v>
      </c>
      <c r="N30" s="137">
        <v>25000000</v>
      </c>
      <c r="O30" s="118" t="s">
        <v>920</v>
      </c>
      <c r="P30" s="165">
        <v>50</v>
      </c>
      <c r="Q30" s="116"/>
      <c r="R30" s="116">
        <v>0</v>
      </c>
      <c r="S30" s="116"/>
      <c r="T30" s="116">
        <v>10</v>
      </c>
      <c r="U30" s="116"/>
      <c r="V30" s="116">
        <v>20</v>
      </c>
      <c r="W30" s="116"/>
      <c r="X30" s="116">
        <v>20</v>
      </c>
      <c r="Y30" s="116"/>
      <c r="Z30" s="48">
        <v>0</v>
      </c>
      <c r="AA30" s="118"/>
      <c r="AB30" s="118">
        <f>25000000+38106044</f>
        <v>63106044</v>
      </c>
      <c r="AC30" s="118"/>
      <c r="AD30" s="48">
        <v>0</v>
      </c>
      <c r="AE30" s="119"/>
      <c r="AF30" s="48">
        <v>0</v>
      </c>
      <c r="AG30" s="118"/>
      <c r="AH30" s="48">
        <v>0</v>
      </c>
      <c r="AI30" s="118"/>
      <c r="AJ30" s="48">
        <v>0</v>
      </c>
      <c r="AK30" s="118"/>
      <c r="AL30" s="48">
        <v>0</v>
      </c>
      <c r="AM30" s="118"/>
      <c r="AN30" s="118">
        <v>0</v>
      </c>
      <c r="AO30" s="118"/>
      <c r="AP30" s="48">
        <v>0</v>
      </c>
      <c r="AQ30" s="118"/>
      <c r="AR30" s="48">
        <v>0</v>
      </c>
      <c r="AS30" s="118"/>
      <c r="AT30" s="118">
        <v>0</v>
      </c>
      <c r="AU30" s="118"/>
      <c r="AV30" s="48">
        <v>0</v>
      </c>
      <c r="AW30" s="118"/>
      <c r="AX30" s="118">
        <v>0</v>
      </c>
      <c r="AY30" s="118"/>
      <c r="AZ30" s="118">
        <v>0</v>
      </c>
      <c r="BA30" s="118"/>
      <c r="BB30" s="48">
        <v>0</v>
      </c>
      <c r="BC30" s="118"/>
      <c r="BD30" s="118">
        <v>0</v>
      </c>
      <c r="BE30" s="118"/>
      <c r="BF30" s="49">
        <f t="shared" si="0"/>
        <v>63106044</v>
      </c>
      <c r="BG30" s="49">
        <f t="shared" si="1"/>
        <v>0</v>
      </c>
      <c r="BH30" s="153" t="s">
        <v>58</v>
      </c>
      <c r="BI30" s="116" t="s">
        <v>1060</v>
      </c>
    </row>
    <row r="31" spans="1:61" s="56" customFormat="1" ht="63.75" x14ac:dyDescent="0.25">
      <c r="A31" s="17" t="s">
        <v>53</v>
      </c>
      <c r="B31" s="17" t="s">
        <v>60</v>
      </c>
      <c r="C31" s="17" t="s">
        <v>61</v>
      </c>
      <c r="D31" s="17" t="s">
        <v>108</v>
      </c>
      <c r="E31" s="17" t="s">
        <v>109</v>
      </c>
      <c r="F31" s="17" t="s">
        <v>110</v>
      </c>
      <c r="G31" s="17" t="s">
        <v>111</v>
      </c>
      <c r="H31" s="17" t="s">
        <v>112</v>
      </c>
      <c r="I31" s="17" t="s">
        <v>67</v>
      </c>
      <c r="J31" s="21">
        <v>1</v>
      </c>
      <c r="K31" s="21">
        <v>0</v>
      </c>
      <c r="L31" s="116" t="s">
        <v>902</v>
      </c>
      <c r="M31" s="117">
        <v>2020852500023</v>
      </c>
      <c r="N31" s="139">
        <v>0</v>
      </c>
      <c r="O31" s="118" t="s">
        <v>921</v>
      </c>
      <c r="P31" s="165">
        <v>1</v>
      </c>
      <c r="Q31" s="116"/>
      <c r="R31" s="116">
        <v>0</v>
      </c>
      <c r="S31" s="116"/>
      <c r="T31" s="116">
        <v>0</v>
      </c>
      <c r="U31" s="116"/>
      <c r="V31" s="116">
        <v>0</v>
      </c>
      <c r="W31" s="116"/>
      <c r="X31" s="116">
        <v>1</v>
      </c>
      <c r="Y31" s="116"/>
      <c r="Z31" s="48">
        <v>0</v>
      </c>
      <c r="AA31" s="118"/>
      <c r="AB31" s="118">
        <v>0</v>
      </c>
      <c r="AC31" s="118"/>
      <c r="AD31" s="48">
        <v>0</v>
      </c>
      <c r="AE31" s="119"/>
      <c r="AF31" s="48">
        <v>0</v>
      </c>
      <c r="AG31" s="118"/>
      <c r="AH31" s="48">
        <v>0</v>
      </c>
      <c r="AI31" s="118"/>
      <c r="AJ31" s="48">
        <v>0</v>
      </c>
      <c r="AK31" s="118"/>
      <c r="AL31" s="48">
        <v>0</v>
      </c>
      <c r="AM31" s="118"/>
      <c r="AN31" s="118">
        <v>0</v>
      </c>
      <c r="AO31" s="118"/>
      <c r="AP31" s="48">
        <v>0</v>
      </c>
      <c r="AQ31" s="118"/>
      <c r="AR31" s="48">
        <v>0</v>
      </c>
      <c r="AS31" s="118"/>
      <c r="AT31" s="118">
        <v>0</v>
      </c>
      <c r="AU31" s="118"/>
      <c r="AV31" s="48">
        <v>0</v>
      </c>
      <c r="AW31" s="118"/>
      <c r="AX31" s="118">
        <v>0</v>
      </c>
      <c r="AY31" s="118"/>
      <c r="AZ31" s="118">
        <v>0</v>
      </c>
      <c r="BA31" s="118"/>
      <c r="BB31" s="48">
        <v>0</v>
      </c>
      <c r="BC31" s="118"/>
      <c r="BD31" s="118">
        <v>0</v>
      </c>
      <c r="BE31" s="118"/>
      <c r="BF31" s="49">
        <f t="shared" si="0"/>
        <v>0</v>
      </c>
      <c r="BG31" s="49">
        <f t="shared" si="1"/>
        <v>0</v>
      </c>
      <c r="BH31" s="153"/>
      <c r="BI31" s="116"/>
    </row>
    <row r="32" spans="1:61" s="56" customFormat="1" ht="165.75" x14ac:dyDescent="0.25">
      <c r="A32" s="17" t="s">
        <v>53</v>
      </c>
      <c r="B32" s="17" t="s">
        <v>60</v>
      </c>
      <c r="C32" s="17" t="s">
        <v>61</v>
      </c>
      <c r="D32" s="17" t="s">
        <v>108</v>
      </c>
      <c r="E32" s="17" t="s">
        <v>109</v>
      </c>
      <c r="F32" s="17" t="s">
        <v>110</v>
      </c>
      <c r="G32" s="17" t="s">
        <v>113</v>
      </c>
      <c r="H32" s="17" t="s">
        <v>114</v>
      </c>
      <c r="I32" s="17" t="s">
        <v>67</v>
      </c>
      <c r="J32" s="21">
        <v>1</v>
      </c>
      <c r="K32" s="21">
        <v>0</v>
      </c>
      <c r="L32" s="116" t="s">
        <v>902</v>
      </c>
      <c r="M32" s="117">
        <v>2020852500023</v>
      </c>
      <c r="N32" s="139">
        <v>0</v>
      </c>
      <c r="O32" s="118" t="s">
        <v>915</v>
      </c>
      <c r="P32" s="165">
        <v>0</v>
      </c>
      <c r="Q32" s="116"/>
      <c r="R32" s="116">
        <v>0</v>
      </c>
      <c r="S32" s="116"/>
      <c r="T32" s="116">
        <v>0</v>
      </c>
      <c r="U32" s="116"/>
      <c r="V32" s="116">
        <v>0</v>
      </c>
      <c r="W32" s="116"/>
      <c r="X32" s="116">
        <v>0</v>
      </c>
      <c r="Y32" s="116"/>
      <c r="Z32" s="48">
        <v>0</v>
      </c>
      <c r="AA32" s="118"/>
      <c r="AB32" s="118">
        <v>0</v>
      </c>
      <c r="AC32" s="118"/>
      <c r="AD32" s="48">
        <v>0</v>
      </c>
      <c r="AE32" s="119"/>
      <c r="AF32" s="48">
        <v>0</v>
      </c>
      <c r="AG32" s="118"/>
      <c r="AH32" s="48">
        <v>0</v>
      </c>
      <c r="AI32" s="118"/>
      <c r="AJ32" s="48">
        <v>0</v>
      </c>
      <c r="AK32" s="118"/>
      <c r="AL32" s="48">
        <v>0</v>
      </c>
      <c r="AM32" s="118"/>
      <c r="AN32" s="118">
        <v>0</v>
      </c>
      <c r="AO32" s="118"/>
      <c r="AP32" s="48">
        <v>0</v>
      </c>
      <c r="AQ32" s="118"/>
      <c r="AR32" s="48">
        <v>0</v>
      </c>
      <c r="AS32" s="118"/>
      <c r="AT32" s="118">
        <v>0</v>
      </c>
      <c r="AU32" s="118"/>
      <c r="AV32" s="48">
        <v>0</v>
      </c>
      <c r="AW32" s="118"/>
      <c r="AX32" s="118">
        <v>0</v>
      </c>
      <c r="AY32" s="118"/>
      <c r="AZ32" s="118">
        <v>0</v>
      </c>
      <c r="BA32" s="118"/>
      <c r="BB32" s="48">
        <v>0</v>
      </c>
      <c r="BC32" s="118"/>
      <c r="BD32" s="118">
        <v>0</v>
      </c>
      <c r="BE32" s="118"/>
      <c r="BF32" s="49">
        <f t="shared" si="0"/>
        <v>0</v>
      </c>
      <c r="BG32" s="49">
        <f t="shared" si="1"/>
        <v>0</v>
      </c>
      <c r="BH32" s="153"/>
      <c r="BI32" s="116"/>
    </row>
    <row r="33" spans="1:61" s="56" customFormat="1" ht="127.5" x14ac:dyDescent="0.25">
      <c r="A33" s="17" t="s">
        <v>53</v>
      </c>
      <c r="B33" s="17" t="s">
        <v>60</v>
      </c>
      <c r="C33" s="17" t="s">
        <v>118</v>
      </c>
      <c r="D33" s="17" t="s">
        <v>119</v>
      </c>
      <c r="E33" s="17" t="s">
        <v>120</v>
      </c>
      <c r="F33" s="17" t="s">
        <v>121</v>
      </c>
      <c r="G33" s="17" t="s">
        <v>122</v>
      </c>
      <c r="H33" s="17" t="s">
        <v>123</v>
      </c>
      <c r="I33" s="17" t="s">
        <v>124</v>
      </c>
      <c r="J33" s="21">
        <v>1</v>
      </c>
      <c r="K33" s="21">
        <v>0</v>
      </c>
      <c r="L33" s="116" t="s">
        <v>922</v>
      </c>
      <c r="M33" s="117">
        <v>2020852500033</v>
      </c>
      <c r="N33" s="139">
        <v>0</v>
      </c>
      <c r="O33" s="118" t="s">
        <v>923</v>
      </c>
      <c r="P33" s="165">
        <v>1</v>
      </c>
      <c r="Q33" s="116"/>
      <c r="R33" s="116">
        <v>0</v>
      </c>
      <c r="S33" s="116"/>
      <c r="T33" s="116">
        <v>0</v>
      </c>
      <c r="U33" s="116"/>
      <c r="V33" s="116">
        <v>0</v>
      </c>
      <c r="W33" s="116"/>
      <c r="X33" s="116">
        <v>1</v>
      </c>
      <c r="Y33" s="116"/>
      <c r="Z33" s="48">
        <v>0</v>
      </c>
      <c r="AA33" s="118"/>
      <c r="AB33" s="118">
        <v>0</v>
      </c>
      <c r="AC33" s="118"/>
      <c r="AD33" s="48">
        <v>0</v>
      </c>
      <c r="AE33" s="119"/>
      <c r="AF33" s="48">
        <v>0</v>
      </c>
      <c r="AG33" s="118"/>
      <c r="AH33" s="48">
        <v>0</v>
      </c>
      <c r="AI33" s="118"/>
      <c r="AJ33" s="48">
        <v>0</v>
      </c>
      <c r="AK33" s="118"/>
      <c r="AL33" s="48">
        <v>0</v>
      </c>
      <c r="AM33" s="118"/>
      <c r="AN33" s="118">
        <v>0</v>
      </c>
      <c r="AO33" s="118"/>
      <c r="AP33" s="48">
        <v>0</v>
      </c>
      <c r="AQ33" s="118"/>
      <c r="AR33" s="48">
        <v>0</v>
      </c>
      <c r="AS33" s="118"/>
      <c r="AT33" s="118">
        <v>0</v>
      </c>
      <c r="AU33" s="118"/>
      <c r="AV33" s="48">
        <v>0</v>
      </c>
      <c r="AW33" s="118"/>
      <c r="AX33" s="118">
        <v>0</v>
      </c>
      <c r="AY33" s="118"/>
      <c r="AZ33" s="118">
        <v>0</v>
      </c>
      <c r="BA33" s="118"/>
      <c r="BB33" s="48">
        <v>0</v>
      </c>
      <c r="BC33" s="118"/>
      <c r="BD33" s="118">
        <v>0</v>
      </c>
      <c r="BE33" s="118"/>
      <c r="BF33" s="49">
        <f t="shared" si="0"/>
        <v>0</v>
      </c>
      <c r="BG33" s="49">
        <f t="shared" si="1"/>
        <v>0</v>
      </c>
      <c r="BH33" s="153"/>
      <c r="BI33" s="116"/>
    </row>
    <row r="34" spans="1:61" s="56" customFormat="1" ht="102" x14ac:dyDescent="0.25">
      <c r="A34" s="17" t="s">
        <v>53</v>
      </c>
      <c r="B34" s="17" t="s">
        <v>60</v>
      </c>
      <c r="C34" s="17" t="s">
        <v>118</v>
      </c>
      <c r="D34" s="17" t="s">
        <v>119</v>
      </c>
      <c r="E34" s="17" t="s">
        <v>120</v>
      </c>
      <c r="F34" s="17" t="s">
        <v>121</v>
      </c>
      <c r="G34" s="17" t="s">
        <v>128</v>
      </c>
      <c r="H34" s="17" t="s">
        <v>129</v>
      </c>
      <c r="I34" s="17" t="s">
        <v>32</v>
      </c>
      <c r="J34" s="21">
        <v>2</v>
      </c>
      <c r="K34" s="21">
        <v>0</v>
      </c>
      <c r="L34" s="116" t="s">
        <v>922</v>
      </c>
      <c r="M34" s="117">
        <v>2020852500033</v>
      </c>
      <c r="N34" s="139">
        <v>0</v>
      </c>
      <c r="O34" s="118" t="s">
        <v>924</v>
      </c>
      <c r="P34" s="165">
        <v>2</v>
      </c>
      <c r="Q34" s="116"/>
      <c r="R34" s="116">
        <v>0</v>
      </c>
      <c r="S34" s="116"/>
      <c r="T34" s="116">
        <v>0</v>
      </c>
      <c r="U34" s="116"/>
      <c r="V34" s="116">
        <v>1</v>
      </c>
      <c r="W34" s="116"/>
      <c r="X34" s="116">
        <v>1</v>
      </c>
      <c r="Y34" s="116"/>
      <c r="Z34" s="48">
        <v>0</v>
      </c>
      <c r="AA34" s="118"/>
      <c r="AB34" s="118">
        <v>0</v>
      </c>
      <c r="AC34" s="118"/>
      <c r="AD34" s="48">
        <v>0</v>
      </c>
      <c r="AE34" s="119"/>
      <c r="AF34" s="48">
        <v>0</v>
      </c>
      <c r="AG34" s="118"/>
      <c r="AH34" s="48">
        <v>0</v>
      </c>
      <c r="AI34" s="118"/>
      <c r="AJ34" s="48">
        <v>0</v>
      </c>
      <c r="AK34" s="118"/>
      <c r="AL34" s="48">
        <v>0</v>
      </c>
      <c r="AM34" s="118"/>
      <c r="AN34" s="118">
        <v>0</v>
      </c>
      <c r="AO34" s="118"/>
      <c r="AP34" s="48">
        <v>0</v>
      </c>
      <c r="AQ34" s="118"/>
      <c r="AR34" s="48">
        <v>0</v>
      </c>
      <c r="AS34" s="118"/>
      <c r="AT34" s="118">
        <v>0</v>
      </c>
      <c r="AU34" s="118"/>
      <c r="AV34" s="48">
        <v>0</v>
      </c>
      <c r="AW34" s="118"/>
      <c r="AX34" s="118">
        <v>0</v>
      </c>
      <c r="AY34" s="118"/>
      <c r="AZ34" s="118">
        <v>0</v>
      </c>
      <c r="BA34" s="118"/>
      <c r="BB34" s="48">
        <v>0</v>
      </c>
      <c r="BC34" s="118"/>
      <c r="BD34" s="118">
        <v>0</v>
      </c>
      <c r="BE34" s="118"/>
      <c r="BF34" s="49">
        <f t="shared" si="0"/>
        <v>0</v>
      </c>
      <c r="BG34" s="49">
        <f t="shared" si="1"/>
        <v>0</v>
      </c>
      <c r="BH34" s="153"/>
      <c r="BI34" s="116"/>
    </row>
    <row r="35" spans="1:61" s="56" customFormat="1" ht="114.75" x14ac:dyDescent="0.25">
      <c r="A35" s="17" t="s">
        <v>53</v>
      </c>
      <c r="B35" s="17" t="s">
        <v>60</v>
      </c>
      <c r="C35" s="17" t="s">
        <v>118</v>
      </c>
      <c r="D35" s="17" t="s">
        <v>119</v>
      </c>
      <c r="E35" s="17" t="s">
        <v>130</v>
      </c>
      <c r="F35" s="17" t="s">
        <v>121</v>
      </c>
      <c r="G35" s="17" t="s">
        <v>134</v>
      </c>
      <c r="H35" s="17" t="s">
        <v>135</v>
      </c>
      <c r="I35" s="17" t="s">
        <v>133</v>
      </c>
      <c r="J35" s="21">
        <v>150</v>
      </c>
      <c r="K35" s="21">
        <v>0</v>
      </c>
      <c r="L35" s="116" t="s">
        <v>922</v>
      </c>
      <c r="M35" s="117">
        <v>2020852500033</v>
      </c>
      <c r="N35" s="139">
        <v>0</v>
      </c>
      <c r="O35" s="118" t="s">
        <v>925</v>
      </c>
      <c r="P35" s="165">
        <v>50</v>
      </c>
      <c r="Q35" s="116"/>
      <c r="R35" s="116">
        <v>0</v>
      </c>
      <c r="S35" s="116"/>
      <c r="T35" s="116">
        <v>0</v>
      </c>
      <c r="U35" s="116"/>
      <c r="V35" s="116">
        <v>25</v>
      </c>
      <c r="W35" s="116"/>
      <c r="X35" s="116">
        <v>25</v>
      </c>
      <c r="Y35" s="116"/>
      <c r="Z35" s="48">
        <v>0</v>
      </c>
      <c r="AA35" s="118"/>
      <c r="AB35" s="118">
        <v>0</v>
      </c>
      <c r="AC35" s="118"/>
      <c r="AD35" s="48">
        <v>0</v>
      </c>
      <c r="AE35" s="119"/>
      <c r="AF35" s="48">
        <v>0</v>
      </c>
      <c r="AG35" s="118"/>
      <c r="AH35" s="48">
        <v>0</v>
      </c>
      <c r="AI35" s="118"/>
      <c r="AJ35" s="48">
        <v>0</v>
      </c>
      <c r="AK35" s="118"/>
      <c r="AL35" s="48">
        <v>0</v>
      </c>
      <c r="AM35" s="118"/>
      <c r="AN35" s="118">
        <v>0</v>
      </c>
      <c r="AO35" s="118"/>
      <c r="AP35" s="48">
        <v>0</v>
      </c>
      <c r="AQ35" s="118"/>
      <c r="AR35" s="48">
        <v>0</v>
      </c>
      <c r="AS35" s="118"/>
      <c r="AT35" s="118">
        <v>0</v>
      </c>
      <c r="AU35" s="118"/>
      <c r="AV35" s="48">
        <v>0</v>
      </c>
      <c r="AW35" s="118"/>
      <c r="AX35" s="118">
        <v>0</v>
      </c>
      <c r="AY35" s="118"/>
      <c r="AZ35" s="118">
        <v>0</v>
      </c>
      <c r="BA35" s="118"/>
      <c r="BB35" s="48">
        <v>0</v>
      </c>
      <c r="BC35" s="118"/>
      <c r="BD35" s="118">
        <v>0</v>
      </c>
      <c r="BE35" s="118"/>
      <c r="BF35" s="49">
        <f t="shared" si="0"/>
        <v>0</v>
      </c>
      <c r="BG35" s="49">
        <f t="shared" si="1"/>
        <v>0</v>
      </c>
      <c r="BH35" s="153"/>
      <c r="BI35" s="116"/>
    </row>
    <row r="36" spans="1:61" s="56" customFormat="1" ht="63.75" x14ac:dyDescent="0.25">
      <c r="A36" s="17" t="s">
        <v>53</v>
      </c>
      <c r="B36" s="17" t="s">
        <v>60</v>
      </c>
      <c r="C36" s="17" t="s">
        <v>118</v>
      </c>
      <c r="D36" s="17" t="s">
        <v>119</v>
      </c>
      <c r="E36" s="17" t="s">
        <v>130</v>
      </c>
      <c r="F36" s="17" t="s">
        <v>121</v>
      </c>
      <c r="G36" s="17" t="s">
        <v>136</v>
      </c>
      <c r="H36" s="17" t="s">
        <v>137</v>
      </c>
      <c r="I36" s="17" t="s">
        <v>124</v>
      </c>
      <c r="J36" s="21">
        <v>3</v>
      </c>
      <c r="K36" s="21">
        <v>0</v>
      </c>
      <c r="L36" s="116" t="s">
        <v>922</v>
      </c>
      <c r="M36" s="117">
        <v>2020852500033</v>
      </c>
      <c r="N36" s="139">
        <v>0</v>
      </c>
      <c r="O36" s="118" t="s">
        <v>926</v>
      </c>
      <c r="P36" s="165">
        <v>1</v>
      </c>
      <c r="Q36" s="116"/>
      <c r="R36" s="116">
        <v>0</v>
      </c>
      <c r="S36" s="116"/>
      <c r="T36" s="116">
        <v>0</v>
      </c>
      <c r="U36" s="116"/>
      <c r="V36" s="116">
        <v>0</v>
      </c>
      <c r="W36" s="116"/>
      <c r="X36" s="116">
        <v>1</v>
      </c>
      <c r="Y36" s="116"/>
      <c r="Z36" s="48">
        <v>0</v>
      </c>
      <c r="AA36" s="118"/>
      <c r="AB36" s="118">
        <v>0</v>
      </c>
      <c r="AC36" s="118"/>
      <c r="AD36" s="48">
        <v>0</v>
      </c>
      <c r="AE36" s="119"/>
      <c r="AF36" s="48">
        <v>0</v>
      </c>
      <c r="AG36" s="118"/>
      <c r="AH36" s="48">
        <v>0</v>
      </c>
      <c r="AI36" s="118"/>
      <c r="AJ36" s="48">
        <v>0</v>
      </c>
      <c r="AK36" s="118"/>
      <c r="AL36" s="48">
        <v>0</v>
      </c>
      <c r="AM36" s="118"/>
      <c r="AN36" s="118">
        <v>0</v>
      </c>
      <c r="AO36" s="118"/>
      <c r="AP36" s="48">
        <v>0</v>
      </c>
      <c r="AQ36" s="118"/>
      <c r="AR36" s="48">
        <v>0</v>
      </c>
      <c r="AS36" s="118"/>
      <c r="AT36" s="118">
        <v>0</v>
      </c>
      <c r="AU36" s="118"/>
      <c r="AV36" s="48">
        <v>0</v>
      </c>
      <c r="AW36" s="118"/>
      <c r="AX36" s="118">
        <v>0</v>
      </c>
      <c r="AY36" s="118"/>
      <c r="AZ36" s="118">
        <v>0</v>
      </c>
      <c r="BA36" s="118"/>
      <c r="BB36" s="48">
        <v>0</v>
      </c>
      <c r="BC36" s="118"/>
      <c r="BD36" s="118">
        <v>0</v>
      </c>
      <c r="BE36" s="118"/>
      <c r="BF36" s="49">
        <f t="shared" si="0"/>
        <v>0</v>
      </c>
      <c r="BG36" s="49">
        <f t="shared" si="1"/>
        <v>0</v>
      </c>
      <c r="BH36" s="153"/>
      <c r="BI36" s="116"/>
    </row>
    <row r="37" spans="1:61" s="56" customFormat="1" ht="89.25" x14ac:dyDescent="0.25">
      <c r="A37" s="17" t="s">
        <v>53</v>
      </c>
      <c r="B37" s="17" t="s">
        <v>60</v>
      </c>
      <c r="C37" s="17" t="s">
        <v>118</v>
      </c>
      <c r="D37" s="17" t="s">
        <v>119</v>
      </c>
      <c r="E37" s="17" t="s">
        <v>138</v>
      </c>
      <c r="F37" s="17" t="s">
        <v>121</v>
      </c>
      <c r="G37" s="17" t="s">
        <v>139</v>
      </c>
      <c r="H37" s="17" t="s">
        <v>140</v>
      </c>
      <c r="I37" s="17" t="s">
        <v>67</v>
      </c>
      <c r="J37" s="21">
        <v>14</v>
      </c>
      <c r="K37" s="21">
        <v>0</v>
      </c>
      <c r="L37" s="116" t="s">
        <v>922</v>
      </c>
      <c r="M37" s="117">
        <v>2020852500033</v>
      </c>
      <c r="N37" s="139">
        <v>0</v>
      </c>
      <c r="O37" s="118" t="s">
        <v>927</v>
      </c>
      <c r="P37" s="165">
        <v>5</v>
      </c>
      <c r="Q37" s="116"/>
      <c r="R37" s="116">
        <v>0</v>
      </c>
      <c r="S37" s="116"/>
      <c r="T37" s="116">
        <v>1</v>
      </c>
      <c r="U37" s="116"/>
      <c r="V37" s="116">
        <v>2</v>
      </c>
      <c r="W37" s="116"/>
      <c r="X37" s="116">
        <v>3</v>
      </c>
      <c r="Y37" s="116"/>
      <c r="Z37" s="48">
        <v>0</v>
      </c>
      <c r="AA37" s="118"/>
      <c r="AB37" s="118">
        <v>0</v>
      </c>
      <c r="AC37" s="118"/>
      <c r="AD37" s="48">
        <v>0</v>
      </c>
      <c r="AE37" s="119"/>
      <c r="AF37" s="48">
        <v>0</v>
      </c>
      <c r="AG37" s="118"/>
      <c r="AH37" s="48">
        <v>0</v>
      </c>
      <c r="AI37" s="118"/>
      <c r="AJ37" s="48">
        <v>0</v>
      </c>
      <c r="AK37" s="118"/>
      <c r="AL37" s="48">
        <v>0</v>
      </c>
      <c r="AM37" s="118"/>
      <c r="AN37" s="118">
        <v>0</v>
      </c>
      <c r="AO37" s="118"/>
      <c r="AP37" s="48">
        <v>0</v>
      </c>
      <c r="AQ37" s="118"/>
      <c r="AR37" s="48">
        <v>0</v>
      </c>
      <c r="AS37" s="118"/>
      <c r="AT37" s="118">
        <v>0</v>
      </c>
      <c r="AU37" s="118"/>
      <c r="AV37" s="48">
        <v>0</v>
      </c>
      <c r="AW37" s="118"/>
      <c r="AX37" s="118">
        <v>0</v>
      </c>
      <c r="AY37" s="118"/>
      <c r="AZ37" s="118">
        <v>0</v>
      </c>
      <c r="BA37" s="118"/>
      <c r="BB37" s="48">
        <v>0</v>
      </c>
      <c r="BC37" s="118"/>
      <c r="BD37" s="118">
        <v>0</v>
      </c>
      <c r="BE37" s="118"/>
      <c r="BF37" s="49">
        <f t="shared" si="0"/>
        <v>0</v>
      </c>
      <c r="BG37" s="49">
        <f t="shared" si="1"/>
        <v>0</v>
      </c>
      <c r="BH37" s="153"/>
      <c r="BI37" s="116"/>
    </row>
    <row r="38" spans="1:61" s="56" customFormat="1" ht="76.5" x14ac:dyDescent="0.25">
      <c r="A38" s="17" t="s">
        <v>53</v>
      </c>
      <c r="B38" s="17" t="s">
        <v>60</v>
      </c>
      <c r="C38" s="17" t="s">
        <v>118</v>
      </c>
      <c r="D38" s="17" t="s">
        <v>119</v>
      </c>
      <c r="E38" s="17" t="s">
        <v>138</v>
      </c>
      <c r="F38" s="17" t="s">
        <v>121</v>
      </c>
      <c r="G38" s="17" t="s">
        <v>141</v>
      </c>
      <c r="H38" s="17" t="s">
        <v>142</v>
      </c>
      <c r="I38" s="17" t="s">
        <v>124</v>
      </c>
      <c r="J38" s="21">
        <v>4</v>
      </c>
      <c r="K38" s="21">
        <v>0</v>
      </c>
      <c r="L38" s="116" t="s">
        <v>922</v>
      </c>
      <c r="M38" s="117">
        <v>2020852500033</v>
      </c>
      <c r="N38" s="139">
        <v>0</v>
      </c>
      <c r="O38" s="118" t="s">
        <v>928</v>
      </c>
      <c r="P38" s="165">
        <v>1</v>
      </c>
      <c r="Q38" s="116"/>
      <c r="R38" s="116">
        <v>0</v>
      </c>
      <c r="S38" s="116"/>
      <c r="T38" s="116">
        <v>0</v>
      </c>
      <c r="U38" s="116"/>
      <c r="V38" s="116">
        <v>1</v>
      </c>
      <c r="W38" s="116"/>
      <c r="X38" s="116">
        <v>0</v>
      </c>
      <c r="Y38" s="116"/>
      <c r="Z38" s="48">
        <v>0</v>
      </c>
      <c r="AA38" s="118"/>
      <c r="AB38" s="118">
        <v>0</v>
      </c>
      <c r="AC38" s="118"/>
      <c r="AD38" s="48">
        <v>0</v>
      </c>
      <c r="AE38" s="119"/>
      <c r="AF38" s="48">
        <v>0</v>
      </c>
      <c r="AG38" s="118"/>
      <c r="AH38" s="48">
        <v>0</v>
      </c>
      <c r="AI38" s="118"/>
      <c r="AJ38" s="48">
        <v>0</v>
      </c>
      <c r="AK38" s="118"/>
      <c r="AL38" s="48">
        <v>0</v>
      </c>
      <c r="AM38" s="118"/>
      <c r="AN38" s="118">
        <v>0</v>
      </c>
      <c r="AO38" s="118"/>
      <c r="AP38" s="48">
        <v>0</v>
      </c>
      <c r="AQ38" s="118"/>
      <c r="AR38" s="48">
        <v>0</v>
      </c>
      <c r="AS38" s="118"/>
      <c r="AT38" s="118">
        <v>0</v>
      </c>
      <c r="AU38" s="118"/>
      <c r="AV38" s="48">
        <v>0</v>
      </c>
      <c r="AW38" s="118"/>
      <c r="AX38" s="118">
        <v>0</v>
      </c>
      <c r="AY38" s="118"/>
      <c r="AZ38" s="118">
        <v>0</v>
      </c>
      <c r="BA38" s="118"/>
      <c r="BB38" s="48">
        <v>0</v>
      </c>
      <c r="BC38" s="118"/>
      <c r="BD38" s="118">
        <v>0</v>
      </c>
      <c r="BE38" s="118"/>
      <c r="BF38" s="49">
        <f t="shared" si="0"/>
        <v>0</v>
      </c>
      <c r="BG38" s="49">
        <f t="shared" si="1"/>
        <v>0</v>
      </c>
      <c r="BH38" s="153"/>
      <c r="BI38" s="116"/>
    </row>
    <row r="39" spans="1:61" s="56" customFormat="1" ht="76.5" x14ac:dyDescent="0.25">
      <c r="A39" s="17" t="s">
        <v>53</v>
      </c>
      <c r="B39" s="17" t="s">
        <v>60</v>
      </c>
      <c r="C39" s="17" t="s">
        <v>118</v>
      </c>
      <c r="D39" s="17" t="s">
        <v>119</v>
      </c>
      <c r="E39" s="17" t="s">
        <v>143</v>
      </c>
      <c r="F39" s="17" t="s">
        <v>121</v>
      </c>
      <c r="G39" s="17" t="s">
        <v>144</v>
      </c>
      <c r="H39" s="17" t="s">
        <v>145</v>
      </c>
      <c r="I39" s="17" t="s">
        <v>146</v>
      </c>
      <c r="J39" s="21">
        <v>3</v>
      </c>
      <c r="K39" s="21">
        <v>0</v>
      </c>
      <c r="L39" s="116" t="s">
        <v>922</v>
      </c>
      <c r="M39" s="117">
        <v>2020852500033</v>
      </c>
      <c r="N39" s="139">
        <v>0</v>
      </c>
      <c r="O39" s="118" t="s">
        <v>929</v>
      </c>
      <c r="P39" s="165">
        <v>1</v>
      </c>
      <c r="Q39" s="116"/>
      <c r="R39" s="116">
        <v>0</v>
      </c>
      <c r="S39" s="116"/>
      <c r="T39" s="116">
        <v>0</v>
      </c>
      <c r="U39" s="116"/>
      <c r="V39" s="116">
        <v>0</v>
      </c>
      <c r="W39" s="116"/>
      <c r="X39" s="116">
        <v>1</v>
      </c>
      <c r="Y39" s="116"/>
      <c r="Z39" s="48">
        <v>0</v>
      </c>
      <c r="AA39" s="118"/>
      <c r="AB39" s="118">
        <v>0</v>
      </c>
      <c r="AC39" s="118"/>
      <c r="AD39" s="48">
        <v>0</v>
      </c>
      <c r="AE39" s="119"/>
      <c r="AF39" s="48">
        <v>0</v>
      </c>
      <c r="AG39" s="118"/>
      <c r="AH39" s="48">
        <v>0</v>
      </c>
      <c r="AI39" s="118"/>
      <c r="AJ39" s="48">
        <v>0</v>
      </c>
      <c r="AK39" s="118"/>
      <c r="AL39" s="48">
        <v>0</v>
      </c>
      <c r="AM39" s="118"/>
      <c r="AN39" s="118">
        <v>0</v>
      </c>
      <c r="AO39" s="118"/>
      <c r="AP39" s="48">
        <v>0</v>
      </c>
      <c r="AQ39" s="118"/>
      <c r="AR39" s="48">
        <v>0</v>
      </c>
      <c r="AS39" s="118"/>
      <c r="AT39" s="118">
        <v>0</v>
      </c>
      <c r="AU39" s="118"/>
      <c r="AV39" s="48">
        <v>0</v>
      </c>
      <c r="AW39" s="118"/>
      <c r="AX39" s="118">
        <v>0</v>
      </c>
      <c r="AY39" s="118"/>
      <c r="AZ39" s="118">
        <v>0</v>
      </c>
      <c r="BA39" s="118"/>
      <c r="BB39" s="48">
        <v>0</v>
      </c>
      <c r="BC39" s="118"/>
      <c r="BD39" s="118">
        <v>0</v>
      </c>
      <c r="BE39" s="118"/>
      <c r="BF39" s="49">
        <f t="shared" si="0"/>
        <v>0</v>
      </c>
      <c r="BG39" s="49">
        <f t="shared" si="1"/>
        <v>0</v>
      </c>
      <c r="BH39" s="153"/>
      <c r="BI39" s="116"/>
    </row>
    <row r="40" spans="1:61" s="56" customFormat="1" ht="114.75" x14ac:dyDescent="0.25">
      <c r="A40" s="17" t="s">
        <v>53</v>
      </c>
      <c r="B40" s="17" t="s">
        <v>60</v>
      </c>
      <c r="C40" s="17" t="s">
        <v>118</v>
      </c>
      <c r="D40" s="17" t="s">
        <v>119</v>
      </c>
      <c r="E40" s="17" t="s">
        <v>143</v>
      </c>
      <c r="F40" s="17" t="s">
        <v>121</v>
      </c>
      <c r="G40" s="17" t="s">
        <v>147</v>
      </c>
      <c r="H40" s="17" t="s">
        <v>148</v>
      </c>
      <c r="I40" s="17" t="s">
        <v>146</v>
      </c>
      <c r="J40" s="21">
        <v>2</v>
      </c>
      <c r="K40" s="21">
        <v>0</v>
      </c>
      <c r="L40" s="116" t="s">
        <v>922</v>
      </c>
      <c r="M40" s="117">
        <v>2020852500033</v>
      </c>
      <c r="N40" s="139">
        <v>0</v>
      </c>
      <c r="O40" s="118" t="s">
        <v>915</v>
      </c>
      <c r="P40" s="165">
        <v>0</v>
      </c>
      <c r="Q40" s="116"/>
      <c r="R40" s="116">
        <v>0</v>
      </c>
      <c r="S40" s="116"/>
      <c r="T40" s="116">
        <v>0</v>
      </c>
      <c r="U40" s="116"/>
      <c r="V40" s="116">
        <v>0</v>
      </c>
      <c r="W40" s="116"/>
      <c r="X40" s="116">
        <v>0</v>
      </c>
      <c r="Y40" s="116"/>
      <c r="Z40" s="48">
        <v>0</v>
      </c>
      <c r="AA40" s="118"/>
      <c r="AB40" s="118">
        <v>0</v>
      </c>
      <c r="AC40" s="118"/>
      <c r="AD40" s="48">
        <v>0</v>
      </c>
      <c r="AE40" s="119"/>
      <c r="AF40" s="48">
        <v>0</v>
      </c>
      <c r="AG40" s="118"/>
      <c r="AH40" s="48">
        <v>0</v>
      </c>
      <c r="AI40" s="118"/>
      <c r="AJ40" s="48">
        <v>0</v>
      </c>
      <c r="AK40" s="118"/>
      <c r="AL40" s="48">
        <v>0</v>
      </c>
      <c r="AM40" s="118"/>
      <c r="AN40" s="118">
        <v>0</v>
      </c>
      <c r="AO40" s="118"/>
      <c r="AP40" s="48">
        <v>0</v>
      </c>
      <c r="AQ40" s="118"/>
      <c r="AR40" s="48">
        <v>0</v>
      </c>
      <c r="AS40" s="118"/>
      <c r="AT40" s="118">
        <v>0</v>
      </c>
      <c r="AU40" s="118"/>
      <c r="AV40" s="48">
        <v>0</v>
      </c>
      <c r="AW40" s="118"/>
      <c r="AX40" s="118">
        <v>0</v>
      </c>
      <c r="AY40" s="118"/>
      <c r="AZ40" s="118">
        <v>0</v>
      </c>
      <c r="BA40" s="118"/>
      <c r="BB40" s="48">
        <v>0</v>
      </c>
      <c r="BC40" s="118"/>
      <c r="BD40" s="118">
        <v>0</v>
      </c>
      <c r="BE40" s="118"/>
      <c r="BF40" s="49">
        <f t="shared" si="0"/>
        <v>0</v>
      </c>
      <c r="BG40" s="49">
        <f t="shared" si="1"/>
        <v>0</v>
      </c>
      <c r="BH40" s="153"/>
      <c r="BI40" s="116"/>
    </row>
    <row r="41" spans="1:61" s="56" customFormat="1" ht="89.25" x14ac:dyDescent="0.25">
      <c r="A41" s="17" t="s">
        <v>53</v>
      </c>
      <c r="B41" s="17" t="s">
        <v>60</v>
      </c>
      <c r="C41" s="17" t="s">
        <v>118</v>
      </c>
      <c r="D41" s="17" t="s">
        <v>149</v>
      </c>
      <c r="E41" s="17" t="s">
        <v>150</v>
      </c>
      <c r="F41" s="17" t="s">
        <v>151</v>
      </c>
      <c r="G41" s="17" t="s">
        <v>152</v>
      </c>
      <c r="H41" s="17" t="s">
        <v>153</v>
      </c>
      <c r="I41" s="17" t="s">
        <v>146</v>
      </c>
      <c r="J41" s="21">
        <v>40</v>
      </c>
      <c r="K41" s="21">
        <v>0</v>
      </c>
      <c r="L41" s="116" t="s">
        <v>922</v>
      </c>
      <c r="M41" s="117">
        <v>2020852500033</v>
      </c>
      <c r="N41" s="139">
        <v>20000000</v>
      </c>
      <c r="O41" s="118" t="s">
        <v>1061</v>
      </c>
      <c r="P41" s="165">
        <v>10</v>
      </c>
      <c r="Q41" s="116"/>
      <c r="R41" s="116">
        <v>0</v>
      </c>
      <c r="S41" s="116"/>
      <c r="T41" s="116">
        <v>0</v>
      </c>
      <c r="U41" s="116"/>
      <c r="V41" s="116">
        <v>10</v>
      </c>
      <c r="W41" s="116"/>
      <c r="X41" s="116">
        <v>0</v>
      </c>
      <c r="Y41" s="116"/>
      <c r="Z41" s="48">
        <v>0</v>
      </c>
      <c r="AA41" s="118"/>
      <c r="AB41" s="118">
        <v>20000000</v>
      </c>
      <c r="AC41" s="118"/>
      <c r="AD41" s="48">
        <v>0</v>
      </c>
      <c r="AE41" s="119"/>
      <c r="AF41" s="48">
        <v>0</v>
      </c>
      <c r="AG41" s="118"/>
      <c r="AH41" s="48">
        <v>0</v>
      </c>
      <c r="AI41" s="118"/>
      <c r="AJ41" s="48">
        <v>0</v>
      </c>
      <c r="AK41" s="118"/>
      <c r="AL41" s="48">
        <v>0</v>
      </c>
      <c r="AM41" s="118"/>
      <c r="AN41" s="118">
        <v>0</v>
      </c>
      <c r="AO41" s="118"/>
      <c r="AP41" s="48">
        <v>0</v>
      </c>
      <c r="AQ41" s="118"/>
      <c r="AR41" s="48">
        <v>0</v>
      </c>
      <c r="AS41" s="118"/>
      <c r="AT41" s="118">
        <v>0</v>
      </c>
      <c r="AU41" s="118"/>
      <c r="AV41" s="48">
        <v>0</v>
      </c>
      <c r="AW41" s="118"/>
      <c r="AX41" s="118">
        <v>0</v>
      </c>
      <c r="AY41" s="118"/>
      <c r="AZ41" s="118">
        <v>0</v>
      </c>
      <c r="BA41" s="118"/>
      <c r="BB41" s="48">
        <v>0</v>
      </c>
      <c r="BC41" s="118"/>
      <c r="BD41" s="118">
        <v>0</v>
      </c>
      <c r="BE41" s="118"/>
      <c r="BF41" s="49">
        <f t="shared" si="0"/>
        <v>20000000</v>
      </c>
      <c r="BG41" s="49">
        <f t="shared" si="1"/>
        <v>0</v>
      </c>
      <c r="BH41" s="153"/>
      <c r="BI41" s="116"/>
    </row>
    <row r="42" spans="1:61" s="56" customFormat="1" ht="102" x14ac:dyDescent="0.25">
      <c r="A42" s="17" t="s">
        <v>53</v>
      </c>
      <c r="B42" s="17" t="s">
        <v>60</v>
      </c>
      <c r="C42" s="17" t="s">
        <v>118</v>
      </c>
      <c r="D42" s="17" t="s">
        <v>149</v>
      </c>
      <c r="E42" s="17" t="s">
        <v>150</v>
      </c>
      <c r="F42" s="17" t="s">
        <v>151</v>
      </c>
      <c r="G42" s="17" t="s">
        <v>154</v>
      </c>
      <c r="H42" s="17" t="s">
        <v>155</v>
      </c>
      <c r="I42" s="17" t="s">
        <v>146</v>
      </c>
      <c r="J42" s="21">
        <v>40</v>
      </c>
      <c r="K42" s="21">
        <v>0</v>
      </c>
      <c r="L42" s="116" t="s">
        <v>922</v>
      </c>
      <c r="M42" s="117">
        <v>2020852500033</v>
      </c>
      <c r="N42" s="139">
        <v>10000000</v>
      </c>
      <c r="O42" s="118" t="s">
        <v>930</v>
      </c>
      <c r="P42" s="165">
        <v>10</v>
      </c>
      <c r="Q42" s="116"/>
      <c r="R42" s="116">
        <v>0</v>
      </c>
      <c r="S42" s="116"/>
      <c r="T42" s="116">
        <v>0</v>
      </c>
      <c r="U42" s="116"/>
      <c r="V42" s="116">
        <v>5</v>
      </c>
      <c r="W42" s="116"/>
      <c r="X42" s="116">
        <v>5</v>
      </c>
      <c r="Y42" s="116"/>
      <c r="Z42" s="48">
        <v>0</v>
      </c>
      <c r="AA42" s="118"/>
      <c r="AB42" s="118">
        <v>10000000</v>
      </c>
      <c r="AC42" s="118"/>
      <c r="AD42" s="48">
        <v>0</v>
      </c>
      <c r="AE42" s="119"/>
      <c r="AF42" s="48">
        <v>0</v>
      </c>
      <c r="AG42" s="118"/>
      <c r="AH42" s="48">
        <v>0</v>
      </c>
      <c r="AI42" s="118"/>
      <c r="AJ42" s="48">
        <v>0</v>
      </c>
      <c r="AK42" s="118"/>
      <c r="AL42" s="48">
        <v>0</v>
      </c>
      <c r="AM42" s="118"/>
      <c r="AN42" s="118">
        <v>0</v>
      </c>
      <c r="AO42" s="118"/>
      <c r="AP42" s="48">
        <v>0</v>
      </c>
      <c r="AQ42" s="118"/>
      <c r="AR42" s="48">
        <v>0</v>
      </c>
      <c r="AS42" s="118"/>
      <c r="AT42" s="118">
        <v>0</v>
      </c>
      <c r="AU42" s="118"/>
      <c r="AV42" s="48">
        <v>0</v>
      </c>
      <c r="AW42" s="118"/>
      <c r="AX42" s="118">
        <v>0</v>
      </c>
      <c r="AY42" s="118"/>
      <c r="AZ42" s="118">
        <v>0</v>
      </c>
      <c r="BA42" s="118"/>
      <c r="BB42" s="48">
        <v>0</v>
      </c>
      <c r="BC42" s="118"/>
      <c r="BD42" s="118">
        <v>0</v>
      </c>
      <c r="BE42" s="118"/>
      <c r="BF42" s="49">
        <f t="shared" si="0"/>
        <v>10000000</v>
      </c>
      <c r="BG42" s="49">
        <f t="shared" si="1"/>
        <v>0</v>
      </c>
      <c r="BH42" s="153"/>
      <c r="BI42" s="116"/>
    </row>
    <row r="43" spans="1:61" s="56" customFormat="1" ht="229.5" x14ac:dyDescent="0.25">
      <c r="A43" s="17" t="s">
        <v>53</v>
      </c>
      <c r="B43" s="17" t="s">
        <v>60</v>
      </c>
      <c r="C43" s="17" t="s">
        <v>118</v>
      </c>
      <c r="D43" s="17" t="s">
        <v>149</v>
      </c>
      <c r="E43" s="17" t="s">
        <v>150</v>
      </c>
      <c r="F43" s="17" t="s">
        <v>151</v>
      </c>
      <c r="G43" s="17" t="s">
        <v>156</v>
      </c>
      <c r="H43" s="17" t="s">
        <v>157</v>
      </c>
      <c r="I43" s="17" t="s">
        <v>146</v>
      </c>
      <c r="J43" s="21">
        <v>40</v>
      </c>
      <c r="K43" s="21">
        <v>0</v>
      </c>
      <c r="L43" s="116" t="s">
        <v>922</v>
      </c>
      <c r="M43" s="117">
        <v>2020852500033</v>
      </c>
      <c r="N43" s="139">
        <v>20000000</v>
      </c>
      <c r="O43" s="118" t="s">
        <v>931</v>
      </c>
      <c r="P43" s="165">
        <v>10</v>
      </c>
      <c r="Q43" s="116"/>
      <c r="R43" s="116">
        <v>0</v>
      </c>
      <c r="S43" s="116"/>
      <c r="T43" s="116">
        <v>0</v>
      </c>
      <c r="U43" s="116"/>
      <c r="V43" s="116">
        <v>5</v>
      </c>
      <c r="W43" s="116"/>
      <c r="X43" s="116">
        <v>5</v>
      </c>
      <c r="Y43" s="116"/>
      <c r="Z43" s="48">
        <v>0</v>
      </c>
      <c r="AA43" s="118"/>
      <c r="AB43" s="118">
        <v>20000000</v>
      </c>
      <c r="AC43" s="118"/>
      <c r="AD43" s="48">
        <v>0</v>
      </c>
      <c r="AE43" s="119"/>
      <c r="AF43" s="48">
        <v>0</v>
      </c>
      <c r="AG43" s="118"/>
      <c r="AH43" s="48">
        <v>0</v>
      </c>
      <c r="AI43" s="118"/>
      <c r="AJ43" s="48">
        <v>0</v>
      </c>
      <c r="AK43" s="118"/>
      <c r="AL43" s="48">
        <v>0</v>
      </c>
      <c r="AM43" s="118"/>
      <c r="AN43" s="118">
        <v>0</v>
      </c>
      <c r="AO43" s="118"/>
      <c r="AP43" s="48">
        <v>0</v>
      </c>
      <c r="AQ43" s="118"/>
      <c r="AR43" s="48">
        <v>0</v>
      </c>
      <c r="AS43" s="118"/>
      <c r="AT43" s="118">
        <v>0</v>
      </c>
      <c r="AU43" s="118"/>
      <c r="AV43" s="48">
        <v>0</v>
      </c>
      <c r="AW43" s="118"/>
      <c r="AX43" s="118">
        <v>0</v>
      </c>
      <c r="AY43" s="118"/>
      <c r="AZ43" s="118">
        <v>0</v>
      </c>
      <c r="BA43" s="118"/>
      <c r="BB43" s="48">
        <v>0</v>
      </c>
      <c r="BC43" s="118"/>
      <c r="BD43" s="118">
        <v>0</v>
      </c>
      <c r="BE43" s="118"/>
      <c r="BF43" s="49">
        <f t="shared" si="0"/>
        <v>20000000</v>
      </c>
      <c r="BG43" s="49">
        <f t="shared" si="1"/>
        <v>0</v>
      </c>
      <c r="BH43" s="153"/>
      <c r="BI43" s="116"/>
    </row>
    <row r="44" spans="1:61" s="56" customFormat="1" ht="114.75" x14ac:dyDescent="0.25">
      <c r="A44" s="17" t="s">
        <v>53</v>
      </c>
      <c r="B44" s="17" t="s">
        <v>60</v>
      </c>
      <c r="C44" s="17" t="s">
        <v>118</v>
      </c>
      <c r="D44" s="17" t="s">
        <v>149</v>
      </c>
      <c r="E44" s="17" t="s">
        <v>150</v>
      </c>
      <c r="F44" s="17" t="s">
        <v>151</v>
      </c>
      <c r="G44" s="17" t="s">
        <v>158</v>
      </c>
      <c r="H44" s="17" t="s">
        <v>159</v>
      </c>
      <c r="I44" s="17" t="s">
        <v>146</v>
      </c>
      <c r="J44" s="21">
        <v>40</v>
      </c>
      <c r="K44" s="21">
        <v>0</v>
      </c>
      <c r="L44" s="116" t="s">
        <v>922</v>
      </c>
      <c r="M44" s="117">
        <v>2020852500033</v>
      </c>
      <c r="N44" s="139">
        <v>0</v>
      </c>
      <c r="O44" s="118" t="s">
        <v>932</v>
      </c>
      <c r="P44" s="165">
        <v>10</v>
      </c>
      <c r="Q44" s="116"/>
      <c r="R44" s="116">
        <v>0</v>
      </c>
      <c r="S44" s="116"/>
      <c r="T44" s="116">
        <v>0</v>
      </c>
      <c r="U44" s="116"/>
      <c r="V44" s="116">
        <v>3</v>
      </c>
      <c r="W44" s="116"/>
      <c r="X44" s="116">
        <v>7</v>
      </c>
      <c r="Y44" s="116"/>
      <c r="Z44" s="48">
        <v>0</v>
      </c>
      <c r="AA44" s="118"/>
      <c r="AB44" s="118">
        <v>0</v>
      </c>
      <c r="AC44" s="118"/>
      <c r="AD44" s="48">
        <v>0</v>
      </c>
      <c r="AE44" s="119"/>
      <c r="AF44" s="48">
        <v>0</v>
      </c>
      <c r="AG44" s="118"/>
      <c r="AH44" s="48">
        <v>0</v>
      </c>
      <c r="AI44" s="118"/>
      <c r="AJ44" s="48">
        <v>0</v>
      </c>
      <c r="AK44" s="118"/>
      <c r="AL44" s="48">
        <v>0</v>
      </c>
      <c r="AM44" s="118"/>
      <c r="AN44" s="118">
        <v>0</v>
      </c>
      <c r="AO44" s="118"/>
      <c r="AP44" s="48">
        <v>0</v>
      </c>
      <c r="AQ44" s="118"/>
      <c r="AR44" s="48">
        <v>0</v>
      </c>
      <c r="AS44" s="118"/>
      <c r="AT44" s="118">
        <v>0</v>
      </c>
      <c r="AU44" s="118"/>
      <c r="AV44" s="48">
        <v>0</v>
      </c>
      <c r="AW44" s="118"/>
      <c r="AX44" s="118">
        <v>0</v>
      </c>
      <c r="AY44" s="118"/>
      <c r="AZ44" s="118">
        <v>0</v>
      </c>
      <c r="BA44" s="118"/>
      <c r="BB44" s="48">
        <v>0</v>
      </c>
      <c r="BC44" s="118"/>
      <c r="BD44" s="118">
        <v>0</v>
      </c>
      <c r="BE44" s="118"/>
      <c r="BF44" s="49">
        <f t="shared" si="0"/>
        <v>0</v>
      </c>
      <c r="BG44" s="49">
        <f t="shared" si="1"/>
        <v>0</v>
      </c>
      <c r="BH44" s="153"/>
      <c r="BI44" s="116"/>
    </row>
    <row r="45" spans="1:61" s="56" customFormat="1" ht="216.75" x14ac:dyDescent="0.25">
      <c r="A45" s="17" t="s">
        <v>53</v>
      </c>
      <c r="B45" s="17" t="s">
        <v>60</v>
      </c>
      <c r="C45" s="17" t="s">
        <v>118</v>
      </c>
      <c r="D45" s="17" t="s">
        <v>149</v>
      </c>
      <c r="E45" s="17" t="s">
        <v>150</v>
      </c>
      <c r="F45" s="17" t="s">
        <v>151</v>
      </c>
      <c r="G45" s="17" t="s">
        <v>160</v>
      </c>
      <c r="H45" s="17" t="s">
        <v>161</v>
      </c>
      <c r="I45" s="17" t="s">
        <v>146</v>
      </c>
      <c r="J45" s="21">
        <v>10</v>
      </c>
      <c r="K45" s="21">
        <v>0</v>
      </c>
      <c r="L45" s="116" t="s">
        <v>922</v>
      </c>
      <c r="M45" s="117">
        <v>2020852500033</v>
      </c>
      <c r="N45" s="139">
        <v>5000000</v>
      </c>
      <c r="O45" s="118" t="s">
        <v>933</v>
      </c>
      <c r="P45" s="165">
        <v>3</v>
      </c>
      <c r="Q45" s="116"/>
      <c r="R45" s="116">
        <v>0</v>
      </c>
      <c r="S45" s="116"/>
      <c r="T45" s="116">
        <v>1</v>
      </c>
      <c r="U45" s="116"/>
      <c r="V45" s="116">
        <v>1</v>
      </c>
      <c r="W45" s="116"/>
      <c r="X45" s="116">
        <v>1</v>
      </c>
      <c r="Y45" s="116"/>
      <c r="Z45" s="48">
        <v>0</v>
      </c>
      <c r="AA45" s="118"/>
      <c r="AB45" s="118">
        <v>5000000</v>
      </c>
      <c r="AC45" s="118"/>
      <c r="AD45" s="48">
        <v>0</v>
      </c>
      <c r="AE45" s="119"/>
      <c r="AF45" s="48">
        <v>0</v>
      </c>
      <c r="AG45" s="118"/>
      <c r="AH45" s="48">
        <v>0</v>
      </c>
      <c r="AI45" s="118"/>
      <c r="AJ45" s="48">
        <v>0</v>
      </c>
      <c r="AK45" s="118"/>
      <c r="AL45" s="48">
        <v>0</v>
      </c>
      <c r="AM45" s="118"/>
      <c r="AN45" s="118">
        <v>0</v>
      </c>
      <c r="AO45" s="118"/>
      <c r="AP45" s="48">
        <v>0</v>
      </c>
      <c r="AQ45" s="118"/>
      <c r="AR45" s="48">
        <v>0</v>
      </c>
      <c r="AS45" s="118"/>
      <c r="AT45" s="118">
        <v>0</v>
      </c>
      <c r="AU45" s="118"/>
      <c r="AV45" s="48">
        <v>0</v>
      </c>
      <c r="AW45" s="118"/>
      <c r="AX45" s="118">
        <v>0</v>
      </c>
      <c r="AY45" s="118"/>
      <c r="AZ45" s="118">
        <v>0</v>
      </c>
      <c r="BA45" s="118"/>
      <c r="BB45" s="48">
        <v>0</v>
      </c>
      <c r="BC45" s="118"/>
      <c r="BD45" s="118">
        <v>0</v>
      </c>
      <c r="BE45" s="118"/>
      <c r="BF45" s="49">
        <f t="shared" si="0"/>
        <v>5000000</v>
      </c>
      <c r="BG45" s="49">
        <f t="shared" si="1"/>
        <v>0</v>
      </c>
      <c r="BH45" s="153"/>
      <c r="BI45" s="116"/>
    </row>
    <row r="46" spans="1:61" s="56" customFormat="1" ht="89.25" x14ac:dyDescent="0.25">
      <c r="A46" s="17" t="s">
        <v>53</v>
      </c>
      <c r="B46" s="17" t="s">
        <v>60</v>
      </c>
      <c r="C46" s="17" t="s">
        <v>118</v>
      </c>
      <c r="D46" s="17" t="s">
        <v>149</v>
      </c>
      <c r="E46" s="17" t="s">
        <v>150</v>
      </c>
      <c r="F46" s="17" t="s">
        <v>151</v>
      </c>
      <c r="G46" s="17" t="s">
        <v>162</v>
      </c>
      <c r="H46" s="17" t="s">
        <v>163</v>
      </c>
      <c r="I46" s="17" t="s">
        <v>67</v>
      </c>
      <c r="J46" s="21">
        <v>1</v>
      </c>
      <c r="K46" s="21">
        <v>0</v>
      </c>
      <c r="L46" s="116" t="s">
        <v>922</v>
      </c>
      <c r="M46" s="117">
        <v>2020852500033</v>
      </c>
      <c r="N46" s="139">
        <v>0</v>
      </c>
      <c r="O46" s="118" t="s">
        <v>934</v>
      </c>
      <c r="P46" s="165">
        <v>1</v>
      </c>
      <c r="Q46" s="116"/>
      <c r="R46" s="116">
        <v>0</v>
      </c>
      <c r="S46" s="116"/>
      <c r="T46" s="116">
        <v>0</v>
      </c>
      <c r="U46" s="116"/>
      <c r="V46" s="116">
        <v>0</v>
      </c>
      <c r="W46" s="116"/>
      <c r="X46" s="116">
        <v>1</v>
      </c>
      <c r="Y46" s="116"/>
      <c r="Z46" s="48">
        <v>0</v>
      </c>
      <c r="AA46" s="118"/>
      <c r="AB46" s="118">
        <v>0</v>
      </c>
      <c r="AC46" s="118"/>
      <c r="AD46" s="48">
        <v>0</v>
      </c>
      <c r="AE46" s="119"/>
      <c r="AF46" s="48">
        <v>0</v>
      </c>
      <c r="AG46" s="118"/>
      <c r="AH46" s="48">
        <v>0</v>
      </c>
      <c r="AI46" s="118"/>
      <c r="AJ46" s="48">
        <v>0</v>
      </c>
      <c r="AK46" s="118"/>
      <c r="AL46" s="48">
        <v>0</v>
      </c>
      <c r="AM46" s="118"/>
      <c r="AN46" s="118">
        <v>0</v>
      </c>
      <c r="AO46" s="118"/>
      <c r="AP46" s="48">
        <v>0</v>
      </c>
      <c r="AQ46" s="118"/>
      <c r="AR46" s="48">
        <v>0</v>
      </c>
      <c r="AS46" s="118"/>
      <c r="AT46" s="118">
        <v>0</v>
      </c>
      <c r="AU46" s="118"/>
      <c r="AV46" s="48">
        <v>0</v>
      </c>
      <c r="AW46" s="118"/>
      <c r="AX46" s="118">
        <v>0</v>
      </c>
      <c r="AY46" s="118"/>
      <c r="AZ46" s="118">
        <v>0</v>
      </c>
      <c r="BA46" s="118"/>
      <c r="BB46" s="48">
        <v>0</v>
      </c>
      <c r="BC46" s="118"/>
      <c r="BD46" s="118">
        <v>0</v>
      </c>
      <c r="BE46" s="118"/>
      <c r="BF46" s="49">
        <f t="shared" si="0"/>
        <v>0</v>
      </c>
      <c r="BG46" s="49">
        <f t="shared" si="1"/>
        <v>0</v>
      </c>
      <c r="BH46" s="153"/>
      <c r="BI46" s="116"/>
    </row>
    <row r="47" spans="1:61" s="56" customFormat="1" ht="63.75" x14ac:dyDescent="0.25">
      <c r="A47" s="17" t="s">
        <v>53</v>
      </c>
      <c r="B47" s="17" t="s">
        <v>60</v>
      </c>
      <c r="C47" s="17" t="s">
        <v>118</v>
      </c>
      <c r="D47" s="17" t="s">
        <v>149</v>
      </c>
      <c r="E47" s="17" t="s">
        <v>150</v>
      </c>
      <c r="F47" s="17" t="s">
        <v>151</v>
      </c>
      <c r="G47" s="17" t="s">
        <v>164</v>
      </c>
      <c r="H47" s="17" t="s">
        <v>165</v>
      </c>
      <c r="I47" s="17" t="s">
        <v>67</v>
      </c>
      <c r="J47" s="21">
        <v>200</v>
      </c>
      <c r="K47" s="21">
        <v>0</v>
      </c>
      <c r="L47" s="116" t="s">
        <v>922</v>
      </c>
      <c r="M47" s="117">
        <v>2020852500033</v>
      </c>
      <c r="N47" s="139">
        <v>0</v>
      </c>
      <c r="O47" s="118" t="s">
        <v>935</v>
      </c>
      <c r="P47" s="165">
        <v>60</v>
      </c>
      <c r="Q47" s="116"/>
      <c r="R47" s="116">
        <v>0</v>
      </c>
      <c r="S47" s="116"/>
      <c r="T47" s="116">
        <v>0</v>
      </c>
      <c r="U47" s="116"/>
      <c r="V47" s="116">
        <v>25</v>
      </c>
      <c r="W47" s="116"/>
      <c r="X47" s="116">
        <v>35</v>
      </c>
      <c r="Y47" s="116"/>
      <c r="Z47" s="48">
        <v>0</v>
      </c>
      <c r="AA47" s="118"/>
      <c r="AB47" s="118">
        <v>0</v>
      </c>
      <c r="AC47" s="118"/>
      <c r="AD47" s="48">
        <v>0</v>
      </c>
      <c r="AE47" s="119"/>
      <c r="AF47" s="48">
        <v>0</v>
      </c>
      <c r="AG47" s="118"/>
      <c r="AH47" s="48">
        <v>0</v>
      </c>
      <c r="AI47" s="118"/>
      <c r="AJ47" s="48">
        <v>0</v>
      </c>
      <c r="AK47" s="118"/>
      <c r="AL47" s="48">
        <v>0</v>
      </c>
      <c r="AM47" s="118"/>
      <c r="AN47" s="118">
        <v>0</v>
      </c>
      <c r="AO47" s="118"/>
      <c r="AP47" s="48">
        <v>0</v>
      </c>
      <c r="AQ47" s="118"/>
      <c r="AR47" s="48">
        <v>0</v>
      </c>
      <c r="AS47" s="118"/>
      <c r="AT47" s="118">
        <v>0</v>
      </c>
      <c r="AU47" s="118"/>
      <c r="AV47" s="48">
        <v>0</v>
      </c>
      <c r="AW47" s="118"/>
      <c r="AX47" s="118">
        <v>0</v>
      </c>
      <c r="AY47" s="118"/>
      <c r="AZ47" s="118">
        <v>0</v>
      </c>
      <c r="BA47" s="118"/>
      <c r="BB47" s="48">
        <v>0</v>
      </c>
      <c r="BC47" s="118"/>
      <c r="BD47" s="118">
        <v>0</v>
      </c>
      <c r="BE47" s="118"/>
      <c r="BF47" s="49">
        <f t="shared" si="0"/>
        <v>0</v>
      </c>
      <c r="BG47" s="49">
        <f t="shared" si="1"/>
        <v>0</v>
      </c>
      <c r="BH47" s="153"/>
      <c r="BI47" s="116"/>
    </row>
    <row r="48" spans="1:61" s="56" customFormat="1" ht="51" x14ac:dyDescent="0.25">
      <c r="A48" s="17" t="s">
        <v>53</v>
      </c>
      <c r="B48" s="17" t="s">
        <v>60</v>
      </c>
      <c r="C48" s="17" t="s">
        <v>118</v>
      </c>
      <c r="D48" s="17" t="s">
        <v>149</v>
      </c>
      <c r="E48" s="17" t="s">
        <v>150</v>
      </c>
      <c r="F48" s="17" t="s">
        <v>151</v>
      </c>
      <c r="G48" s="17" t="s">
        <v>166</v>
      </c>
      <c r="H48" s="17" t="s">
        <v>167</v>
      </c>
      <c r="I48" s="17" t="s">
        <v>67</v>
      </c>
      <c r="J48" s="21">
        <v>30</v>
      </c>
      <c r="K48" s="21">
        <v>0</v>
      </c>
      <c r="L48" s="116" t="s">
        <v>922</v>
      </c>
      <c r="M48" s="117">
        <v>2020852500033</v>
      </c>
      <c r="N48" s="139">
        <v>15000000</v>
      </c>
      <c r="O48" s="118" t="s">
        <v>936</v>
      </c>
      <c r="P48" s="165">
        <v>15</v>
      </c>
      <c r="Q48" s="116"/>
      <c r="R48" s="116">
        <v>0</v>
      </c>
      <c r="S48" s="116"/>
      <c r="T48" s="116">
        <v>0</v>
      </c>
      <c r="U48" s="116"/>
      <c r="V48" s="116">
        <v>5</v>
      </c>
      <c r="W48" s="116"/>
      <c r="X48" s="116">
        <v>10</v>
      </c>
      <c r="Y48" s="116"/>
      <c r="Z48" s="48">
        <v>0</v>
      </c>
      <c r="AA48" s="118"/>
      <c r="AB48" s="118">
        <v>15000000</v>
      </c>
      <c r="AC48" s="118"/>
      <c r="AD48" s="48">
        <v>0</v>
      </c>
      <c r="AE48" s="119"/>
      <c r="AF48" s="48">
        <v>0</v>
      </c>
      <c r="AG48" s="118"/>
      <c r="AH48" s="48">
        <v>0</v>
      </c>
      <c r="AI48" s="118"/>
      <c r="AJ48" s="48">
        <v>0</v>
      </c>
      <c r="AK48" s="118"/>
      <c r="AL48" s="48">
        <v>0</v>
      </c>
      <c r="AM48" s="118"/>
      <c r="AN48" s="118">
        <v>0</v>
      </c>
      <c r="AO48" s="118"/>
      <c r="AP48" s="48">
        <v>0</v>
      </c>
      <c r="AQ48" s="118"/>
      <c r="AR48" s="48">
        <v>0</v>
      </c>
      <c r="AS48" s="118"/>
      <c r="AT48" s="118">
        <v>0</v>
      </c>
      <c r="AU48" s="118"/>
      <c r="AV48" s="48">
        <v>0</v>
      </c>
      <c r="AW48" s="118"/>
      <c r="AX48" s="118">
        <v>0</v>
      </c>
      <c r="AY48" s="118"/>
      <c r="AZ48" s="118">
        <v>0</v>
      </c>
      <c r="BA48" s="118"/>
      <c r="BB48" s="48">
        <v>0</v>
      </c>
      <c r="BC48" s="118"/>
      <c r="BD48" s="118">
        <v>0</v>
      </c>
      <c r="BE48" s="118"/>
      <c r="BF48" s="49">
        <f t="shared" si="0"/>
        <v>15000000</v>
      </c>
      <c r="BG48" s="49">
        <f t="shared" si="1"/>
        <v>0</v>
      </c>
      <c r="BH48" s="153"/>
      <c r="BI48" s="116"/>
    </row>
    <row r="49" spans="1:61" s="56" customFormat="1" ht="178.5" x14ac:dyDescent="0.25">
      <c r="A49" s="17" t="s">
        <v>53</v>
      </c>
      <c r="B49" s="17" t="s">
        <v>60</v>
      </c>
      <c r="C49" s="17" t="s">
        <v>118</v>
      </c>
      <c r="D49" s="17" t="s">
        <v>149</v>
      </c>
      <c r="E49" s="17" t="s">
        <v>150</v>
      </c>
      <c r="F49" s="17" t="s">
        <v>151</v>
      </c>
      <c r="G49" s="17" t="s">
        <v>168</v>
      </c>
      <c r="H49" s="17" t="s">
        <v>169</v>
      </c>
      <c r="I49" s="17" t="s">
        <v>146</v>
      </c>
      <c r="J49" s="21">
        <v>40</v>
      </c>
      <c r="K49" s="21">
        <v>0</v>
      </c>
      <c r="L49" s="116" t="s">
        <v>922</v>
      </c>
      <c r="M49" s="117">
        <v>2020852500033</v>
      </c>
      <c r="N49" s="139">
        <v>0</v>
      </c>
      <c r="O49" s="118" t="s">
        <v>937</v>
      </c>
      <c r="P49" s="165">
        <v>10</v>
      </c>
      <c r="Q49" s="116"/>
      <c r="R49" s="116">
        <v>0</v>
      </c>
      <c r="S49" s="116"/>
      <c r="T49" s="116">
        <v>0</v>
      </c>
      <c r="U49" s="116"/>
      <c r="V49" s="116">
        <v>0</v>
      </c>
      <c r="W49" s="116"/>
      <c r="X49" s="116">
        <v>10</v>
      </c>
      <c r="Y49" s="116"/>
      <c r="Z49" s="48">
        <v>0</v>
      </c>
      <c r="AA49" s="118"/>
      <c r="AB49" s="118">
        <v>0</v>
      </c>
      <c r="AC49" s="118"/>
      <c r="AD49" s="48">
        <v>0</v>
      </c>
      <c r="AE49" s="119"/>
      <c r="AF49" s="48">
        <v>0</v>
      </c>
      <c r="AG49" s="118"/>
      <c r="AH49" s="48">
        <v>0</v>
      </c>
      <c r="AI49" s="118"/>
      <c r="AJ49" s="48">
        <v>0</v>
      </c>
      <c r="AK49" s="118"/>
      <c r="AL49" s="48">
        <v>0</v>
      </c>
      <c r="AM49" s="118"/>
      <c r="AN49" s="118">
        <v>0</v>
      </c>
      <c r="AO49" s="118"/>
      <c r="AP49" s="48">
        <v>0</v>
      </c>
      <c r="AQ49" s="118"/>
      <c r="AR49" s="48">
        <v>0</v>
      </c>
      <c r="AS49" s="118"/>
      <c r="AT49" s="118">
        <v>0</v>
      </c>
      <c r="AU49" s="118"/>
      <c r="AV49" s="48">
        <v>0</v>
      </c>
      <c r="AW49" s="118"/>
      <c r="AX49" s="118">
        <v>0</v>
      </c>
      <c r="AY49" s="118"/>
      <c r="AZ49" s="118">
        <v>0</v>
      </c>
      <c r="BA49" s="118"/>
      <c r="BB49" s="48">
        <v>0</v>
      </c>
      <c r="BC49" s="118"/>
      <c r="BD49" s="118">
        <v>0</v>
      </c>
      <c r="BE49" s="118"/>
      <c r="BF49" s="49">
        <f t="shared" si="0"/>
        <v>0</v>
      </c>
      <c r="BG49" s="49">
        <f t="shared" si="1"/>
        <v>0</v>
      </c>
      <c r="BH49" s="153"/>
      <c r="BI49" s="116"/>
    </row>
    <row r="50" spans="1:61" s="56" customFormat="1" ht="178.5" x14ac:dyDescent="0.25">
      <c r="A50" s="17" t="s">
        <v>56</v>
      </c>
      <c r="B50" s="17" t="s">
        <v>60</v>
      </c>
      <c r="C50" s="17" t="s">
        <v>661</v>
      </c>
      <c r="D50" s="17" t="s">
        <v>662</v>
      </c>
      <c r="E50" s="17" t="s">
        <v>663</v>
      </c>
      <c r="F50" s="17" t="s">
        <v>664</v>
      </c>
      <c r="G50" s="17" t="s">
        <v>665</v>
      </c>
      <c r="H50" s="17" t="s">
        <v>666</v>
      </c>
      <c r="I50" s="17" t="s">
        <v>67</v>
      </c>
      <c r="J50" s="21">
        <v>10</v>
      </c>
      <c r="K50" s="21">
        <v>0</v>
      </c>
      <c r="L50" s="116" t="s">
        <v>938</v>
      </c>
      <c r="M50" s="117">
        <v>2020852500001</v>
      </c>
      <c r="N50" s="139">
        <v>0</v>
      </c>
      <c r="O50" s="118" t="s">
        <v>939</v>
      </c>
      <c r="P50" s="165">
        <v>5</v>
      </c>
      <c r="Q50" s="116"/>
      <c r="R50" s="116">
        <v>0</v>
      </c>
      <c r="S50" s="116"/>
      <c r="T50" s="116">
        <v>0</v>
      </c>
      <c r="U50" s="116"/>
      <c r="V50" s="116">
        <v>1</v>
      </c>
      <c r="W50" s="116"/>
      <c r="X50" s="116">
        <v>4</v>
      </c>
      <c r="Y50" s="116"/>
      <c r="Z50" s="48">
        <v>0</v>
      </c>
      <c r="AA50" s="118"/>
      <c r="AB50" s="118">
        <v>0</v>
      </c>
      <c r="AC50" s="118"/>
      <c r="AD50" s="48">
        <v>0</v>
      </c>
      <c r="AE50" s="119"/>
      <c r="AF50" s="48">
        <v>0</v>
      </c>
      <c r="AG50" s="118"/>
      <c r="AH50" s="48">
        <v>0</v>
      </c>
      <c r="AI50" s="118"/>
      <c r="AJ50" s="48">
        <v>0</v>
      </c>
      <c r="AK50" s="118"/>
      <c r="AL50" s="48">
        <v>0</v>
      </c>
      <c r="AM50" s="118"/>
      <c r="AN50" s="118">
        <v>0</v>
      </c>
      <c r="AO50" s="118"/>
      <c r="AP50" s="48">
        <v>0</v>
      </c>
      <c r="AQ50" s="118"/>
      <c r="AR50" s="48">
        <v>0</v>
      </c>
      <c r="AS50" s="118"/>
      <c r="AT50" s="118">
        <v>0</v>
      </c>
      <c r="AU50" s="118"/>
      <c r="AV50" s="48">
        <v>0</v>
      </c>
      <c r="AW50" s="118"/>
      <c r="AX50" s="118">
        <v>0</v>
      </c>
      <c r="AY50" s="118"/>
      <c r="AZ50" s="118">
        <v>0</v>
      </c>
      <c r="BA50" s="118"/>
      <c r="BB50" s="48">
        <v>0</v>
      </c>
      <c r="BC50" s="118"/>
      <c r="BD50" s="118">
        <v>0</v>
      </c>
      <c r="BE50" s="118"/>
      <c r="BF50" s="49">
        <f t="shared" si="0"/>
        <v>0</v>
      </c>
      <c r="BG50" s="49">
        <f t="shared" si="1"/>
        <v>0</v>
      </c>
      <c r="BH50" s="153"/>
      <c r="BI50" s="116"/>
    </row>
    <row r="51" spans="1:61" s="56" customFormat="1" ht="76.5" x14ac:dyDescent="0.25">
      <c r="A51" s="17" t="s">
        <v>56</v>
      </c>
      <c r="B51" s="17" t="s">
        <v>60</v>
      </c>
      <c r="C51" s="17" t="s">
        <v>661</v>
      </c>
      <c r="D51" s="17" t="s">
        <v>662</v>
      </c>
      <c r="E51" s="17" t="s">
        <v>663</v>
      </c>
      <c r="F51" s="17" t="s">
        <v>664</v>
      </c>
      <c r="G51" s="17" t="s">
        <v>667</v>
      </c>
      <c r="H51" s="17" t="s">
        <v>668</v>
      </c>
      <c r="I51" s="17" t="s">
        <v>67</v>
      </c>
      <c r="J51" s="21">
        <v>10</v>
      </c>
      <c r="K51" s="21">
        <v>20</v>
      </c>
      <c r="L51" s="116" t="s">
        <v>938</v>
      </c>
      <c r="M51" s="117">
        <v>2020852500001</v>
      </c>
      <c r="N51" s="139">
        <v>0</v>
      </c>
      <c r="O51" s="118" t="s">
        <v>913</v>
      </c>
      <c r="P51" s="165">
        <v>0</v>
      </c>
      <c r="Q51" s="116"/>
      <c r="R51" s="116">
        <v>0</v>
      </c>
      <c r="S51" s="116"/>
      <c r="T51" s="116">
        <v>0</v>
      </c>
      <c r="U51" s="116"/>
      <c r="V51" s="116">
        <v>0</v>
      </c>
      <c r="W51" s="116"/>
      <c r="X51" s="116">
        <v>0</v>
      </c>
      <c r="Y51" s="116"/>
      <c r="Z51" s="48">
        <v>0</v>
      </c>
      <c r="AA51" s="118"/>
      <c r="AB51" s="118">
        <v>0</v>
      </c>
      <c r="AC51" s="118"/>
      <c r="AD51" s="48">
        <v>0</v>
      </c>
      <c r="AE51" s="119"/>
      <c r="AF51" s="48">
        <v>0</v>
      </c>
      <c r="AG51" s="118"/>
      <c r="AH51" s="48">
        <v>0</v>
      </c>
      <c r="AI51" s="118"/>
      <c r="AJ51" s="48">
        <v>0</v>
      </c>
      <c r="AK51" s="118"/>
      <c r="AL51" s="48">
        <v>0</v>
      </c>
      <c r="AM51" s="118"/>
      <c r="AN51" s="118">
        <v>0</v>
      </c>
      <c r="AO51" s="118"/>
      <c r="AP51" s="48">
        <v>0</v>
      </c>
      <c r="AQ51" s="118"/>
      <c r="AR51" s="48">
        <v>0</v>
      </c>
      <c r="AS51" s="118"/>
      <c r="AT51" s="118">
        <v>0</v>
      </c>
      <c r="AU51" s="118"/>
      <c r="AV51" s="48">
        <v>0</v>
      </c>
      <c r="AW51" s="118"/>
      <c r="AX51" s="118">
        <v>0</v>
      </c>
      <c r="AY51" s="118"/>
      <c r="AZ51" s="118">
        <v>0</v>
      </c>
      <c r="BA51" s="118"/>
      <c r="BB51" s="48">
        <v>73559321.989999995</v>
      </c>
      <c r="BC51" s="118"/>
      <c r="BD51" s="118">
        <v>0</v>
      </c>
      <c r="BE51" s="118"/>
      <c r="BF51" s="49">
        <f t="shared" si="0"/>
        <v>73559321.989999995</v>
      </c>
      <c r="BG51" s="49">
        <f t="shared" si="1"/>
        <v>0</v>
      </c>
      <c r="BH51" s="153"/>
      <c r="BI51" s="116"/>
    </row>
    <row r="52" spans="1:61" s="56" customFormat="1" ht="114.75" x14ac:dyDescent="0.25">
      <c r="A52" s="17" t="s">
        <v>56</v>
      </c>
      <c r="B52" s="17" t="s">
        <v>60</v>
      </c>
      <c r="C52" s="17" t="s">
        <v>661</v>
      </c>
      <c r="D52" s="17" t="s">
        <v>662</v>
      </c>
      <c r="E52" s="17" t="s">
        <v>663</v>
      </c>
      <c r="F52" s="17" t="s">
        <v>664</v>
      </c>
      <c r="G52" s="17" t="s">
        <v>669</v>
      </c>
      <c r="H52" s="17" t="s">
        <v>670</v>
      </c>
      <c r="I52" s="17" t="s">
        <v>67</v>
      </c>
      <c r="J52" s="21">
        <v>5</v>
      </c>
      <c r="K52" s="21">
        <v>0</v>
      </c>
      <c r="L52" s="116" t="s">
        <v>938</v>
      </c>
      <c r="M52" s="117">
        <v>2020852500001</v>
      </c>
      <c r="N52" s="139">
        <v>0</v>
      </c>
      <c r="O52" s="118" t="s">
        <v>1064</v>
      </c>
      <c r="P52" s="165">
        <v>3</v>
      </c>
      <c r="Q52" s="116"/>
      <c r="R52" s="116">
        <v>0</v>
      </c>
      <c r="S52" s="116"/>
      <c r="T52" s="116">
        <v>0</v>
      </c>
      <c r="U52" s="116"/>
      <c r="V52" s="116">
        <v>0</v>
      </c>
      <c r="W52" s="116"/>
      <c r="X52" s="116">
        <v>3</v>
      </c>
      <c r="Y52" s="116"/>
      <c r="Z52" s="48">
        <v>50402814</v>
      </c>
      <c r="AA52" s="118"/>
      <c r="AB52" s="118">
        <v>0</v>
      </c>
      <c r="AC52" s="118"/>
      <c r="AD52" s="48">
        <v>0</v>
      </c>
      <c r="AE52" s="119"/>
      <c r="AF52" s="48">
        <v>0</v>
      </c>
      <c r="AG52" s="118"/>
      <c r="AH52" s="48">
        <v>0</v>
      </c>
      <c r="AI52" s="118"/>
      <c r="AJ52" s="48">
        <v>0</v>
      </c>
      <c r="AK52" s="118"/>
      <c r="AL52" s="48">
        <v>0</v>
      </c>
      <c r="AM52" s="118"/>
      <c r="AN52" s="118">
        <v>0</v>
      </c>
      <c r="AO52" s="118"/>
      <c r="AP52" s="48">
        <v>0</v>
      </c>
      <c r="AQ52" s="118"/>
      <c r="AR52" s="48">
        <v>0</v>
      </c>
      <c r="AS52" s="118"/>
      <c r="AT52" s="118">
        <v>0</v>
      </c>
      <c r="AU52" s="118"/>
      <c r="AV52" s="48">
        <v>0</v>
      </c>
      <c r="AW52" s="118"/>
      <c r="AX52" s="118">
        <v>0</v>
      </c>
      <c r="AY52" s="118"/>
      <c r="AZ52" s="118">
        <v>0</v>
      </c>
      <c r="BA52" s="118"/>
      <c r="BB52" s="48">
        <v>0</v>
      </c>
      <c r="BC52" s="118"/>
      <c r="BD52" s="118">
        <v>0</v>
      </c>
      <c r="BE52" s="118"/>
      <c r="BF52" s="49">
        <f t="shared" si="0"/>
        <v>50402814</v>
      </c>
      <c r="BG52" s="49">
        <f t="shared" si="1"/>
        <v>0</v>
      </c>
      <c r="BH52" s="153"/>
      <c r="BI52" s="116"/>
    </row>
    <row r="53" spans="1:61" s="56" customFormat="1" ht="72" x14ac:dyDescent="0.25">
      <c r="A53" s="17" t="s">
        <v>56</v>
      </c>
      <c r="B53" s="17" t="s">
        <v>60</v>
      </c>
      <c r="C53" s="17" t="s">
        <v>661</v>
      </c>
      <c r="D53" s="17" t="s">
        <v>662</v>
      </c>
      <c r="E53" s="17" t="s">
        <v>663</v>
      </c>
      <c r="F53" s="17" t="s">
        <v>664</v>
      </c>
      <c r="G53" s="17" t="s">
        <v>671</v>
      </c>
      <c r="H53" s="17" t="s">
        <v>672</v>
      </c>
      <c r="I53" s="17" t="s">
        <v>67</v>
      </c>
      <c r="J53" s="21">
        <v>80</v>
      </c>
      <c r="K53" s="21">
        <v>0</v>
      </c>
      <c r="L53" s="116" t="s">
        <v>938</v>
      </c>
      <c r="M53" s="117">
        <v>2020852500001</v>
      </c>
      <c r="N53" s="139">
        <v>0</v>
      </c>
      <c r="O53" s="118" t="s">
        <v>915</v>
      </c>
      <c r="P53" s="165">
        <v>0</v>
      </c>
      <c r="Q53" s="116"/>
      <c r="R53" s="116">
        <v>0</v>
      </c>
      <c r="S53" s="116"/>
      <c r="T53" s="116">
        <v>0</v>
      </c>
      <c r="U53" s="116"/>
      <c r="V53" s="116">
        <v>0</v>
      </c>
      <c r="W53" s="116"/>
      <c r="X53" s="116">
        <v>0</v>
      </c>
      <c r="Y53" s="116"/>
      <c r="Z53" s="48">
        <v>0</v>
      </c>
      <c r="AA53" s="118"/>
      <c r="AB53" s="118">
        <v>0</v>
      </c>
      <c r="AC53" s="118"/>
      <c r="AD53" s="48">
        <v>0</v>
      </c>
      <c r="AE53" s="119"/>
      <c r="AF53" s="48">
        <v>0</v>
      </c>
      <c r="AG53" s="118"/>
      <c r="AH53" s="48">
        <v>0</v>
      </c>
      <c r="AI53" s="118"/>
      <c r="AJ53" s="48">
        <v>0</v>
      </c>
      <c r="AK53" s="118"/>
      <c r="AL53" s="48">
        <v>0</v>
      </c>
      <c r="AM53" s="118"/>
      <c r="AN53" s="118">
        <v>0</v>
      </c>
      <c r="AO53" s="118"/>
      <c r="AP53" s="48">
        <v>0</v>
      </c>
      <c r="AQ53" s="118"/>
      <c r="AR53" s="48">
        <v>0</v>
      </c>
      <c r="AS53" s="118"/>
      <c r="AT53" s="118">
        <v>0</v>
      </c>
      <c r="AU53" s="118"/>
      <c r="AV53" s="48">
        <v>0</v>
      </c>
      <c r="AW53" s="118"/>
      <c r="AX53" s="118">
        <v>0</v>
      </c>
      <c r="AY53" s="118"/>
      <c r="AZ53" s="118">
        <v>0</v>
      </c>
      <c r="BA53" s="118"/>
      <c r="BB53" s="48">
        <v>0</v>
      </c>
      <c r="BC53" s="118"/>
      <c r="BD53" s="118">
        <v>0</v>
      </c>
      <c r="BE53" s="118"/>
      <c r="BF53" s="49">
        <f t="shared" si="0"/>
        <v>0</v>
      </c>
      <c r="BG53" s="49">
        <f t="shared" si="1"/>
        <v>0</v>
      </c>
      <c r="BH53" s="153"/>
      <c r="BI53" s="116"/>
    </row>
    <row r="54" spans="1:61" s="56" customFormat="1" ht="140.25" x14ac:dyDescent="0.25">
      <c r="A54" s="17" t="s">
        <v>56</v>
      </c>
      <c r="B54" s="17" t="s">
        <v>60</v>
      </c>
      <c r="C54" s="17" t="s">
        <v>661</v>
      </c>
      <c r="D54" s="17" t="s">
        <v>662</v>
      </c>
      <c r="E54" s="17" t="s">
        <v>663</v>
      </c>
      <c r="F54" s="17" t="s">
        <v>664</v>
      </c>
      <c r="G54" s="17" t="s">
        <v>673</v>
      </c>
      <c r="H54" s="17" t="s">
        <v>674</v>
      </c>
      <c r="I54" s="17" t="s">
        <v>67</v>
      </c>
      <c r="J54" s="21">
        <v>1</v>
      </c>
      <c r="K54" s="21">
        <v>0</v>
      </c>
      <c r="L54" s="116" t="s">
        <v>938</v>
      </c>
      <c r="M54" s="117">
        <v>2020852500001</v>
      </c>
      <c r="N54" s="139">
        <v>20000000</v>
      </c>
      <c r="O54" s="118" t="s">
        <v>940</v>
      </c>
      <c r="P54" s="165">
        <v>1</v>
      </c>
      <c r="Q54" s="116"/>
      <c r="R54" s="116">
        <v>0</v>
      </c>
      <c r="S54" s="116"/>
      <c r="T54" s="116">
        <v>0</v>
      </c>
      <c r="U54" s="116"/>
      <c r="V54" s="116">
        <v>0</v>
      </c>
      <c r="W54" s="116"/>
      <c r="X54" s="116">
        <v>1</v>
      </c>
      <c r="Y54" s="116"/>
      <c r="Z54" s="48">
        <v>20000000</v>
      </c>
      <c r="AA54" s="118"/>
      <c r="AB54" s="118">
        <v>0</v>
      </c>
      <c r="AC54" s="118"/>
      <c r="AD54" s="48">
        <v>0</v>
      </c>
      <c r="AE54" s="119"/>
      <c r="AF54" s="48">
        <v>0</v>
      </c>
      <c r="AG54" s="118"/>
      <c r="AH54" s="48">
        <v>0</v>
      </c>
      <c r="AI54" s="118"/>
      <c r="AJ54" s="48">
        <v>0</v>
      </c>
      <c r="AK54" s="118"/>
      <c r="AL54" s="48">
        <v>0</v>
      </c>
      <c r="AM54" s="118"/>
      <c r="AN54" s="118">
        <v>0</v>
      </c>
      <c r="AO54" s="118"/>
      <c r="AP54" s="48">
        <v>0</v>
      </c>
      <c r="AQ54" s="118"/>
      <c r="AR54" s="48">
        <v>0</v>
      </c>
      <c r="AS54" s="118"/>
      <c r="AT54" s="118">
        <v>0</v>
      </c>
      <c r="AU54" s="118"/>
      <c r="AV54" s="48">
        <v>0</v>
      </c>
      <c r="AW54" s="118"/>
      <c r="AX54" s="118">
        <v>0</v>
      </c>
      <c r="AY54" s="118"/>
      <c r="AZ54" s="118">
        <v>0</v>
      </c>
      <c r="BA54" s="118"/>
      <c r="BB54" s="48">
        <v>0</v>
      </c>
      <c r="BC54" s="118"/>
      <c r="BD54" s="118">
        <v>0</v>
      </c>
      <c r="BE54" s="118"/>
      <c r="BF54" s="49">
        <f t="shared" si="0"/>
        <v>20000000</v>
      </c>
      <c r="BG54" s="49">
        <f t="shared" si="1"/>
        <v>0</v>
      </c>
      <c r="BH54" s="153"/>
      <c r="BI54" s="116"/>
    </row>
    <row r="55" spans="1:61" s="56" customFormat="1" ht="102" x14ac:dyDescent="0.25">
      <c r="A55" s="17" t="s">
        <v>56</v>
      </c>
      <c r="B55" s="17" t="s">
        <v>60</v>
      </c>
      <c r="C55" s="17" t="s">
        <v>661</v>
      </c>
      <c r="D55" s="17" t="s">
        <v>662</v>
      </c>
      <c r="E55" s="17" t="s">
        <v>663</v>
      </c>
      <c r="F55" s="17" t="s">
        <v>664</v>
      </c>
      <c r="G55" s="17" t="s">
        <v>675</v>
      </c>
      <c r="H55" s="17" t="s">
        <v>676</v>
      </c>
      <c r="I55" s="17" t="s">
        <v>67</v>
      </c>
      <c r="J55" s="21">
        <v>20000</v>
      </c>
      <c r="K55" s="21">
        <v>30901</v>
      </c>
      <c r="L55" s="116" t="s">
        <v>938</v>
      </c>
      <c r="M55" s="117">
        <v>2020852500001</v>
      </c>
      <c r="N55" s="139">
        <v>0</v>
      </c>
      <c r="O55" s="118" t="s">
        <v>915</v>
      </c>
      <c r="P55" s="165">
        <v>0</v>
      </c>
      <c r="Q55" s="116"/>
      <c r="R55" s="116">
        <v>0</v>
      </c>
      <c r="S55" s="116"/>
      <c r="T55" s="116">
        <v>0</v>
      </c>
      <c r="U55" s="116"/>
      <c r="V55" s="116">
        <v>0</v>
      </c>
      <c r="W55" s="116"/>
      <c r="X55" s="116">
        <v>0</v>
      </c>
      <c r="Y55" s="116"/>
      <c r="Z55" s="48">
        <v>0</v>
      </c>
      <c r="AA55" s="118"/>
      <c r="AB55" s="118">
        <v>0</v>
      </c>
      <c r="AC55" s="118"/>
      <c r="AD55" s="48">
        <v>0</v>
      </c>
      <c r="AE55" s="119"/>
      <c r="AF55" s="48">
        <v>0</v>
      </c>
      <c r="AG55" s="118"/>
      <c r="AH55" s="48">
        <v>0</v>
      </c>
      <c r="AI55" s="118"/>
      <c r="AJ55" s="48">
        <v>0</v>
      </c>
      <c r="AK55" s="118"/>
      <c r="AL55" s="48">
        <v>0</v>
      </c>
      <c r="AM55" s="118"/>
      <c r="AN55" s="118">
        <v>0</v>
      </c>
      <c r="AO55" s="118"/>
      <c r="AP55" s="48">
        <v>0</v>
      </c>
      <c r="AQ55" s="118"/>
      <c r="AR55" s="48">
        <v>0</v>
      </c>
      <c r="AS55" s="118"/>
      <c r="AT55" s="118">
        <v>0</v>
      </c>
      <c r="AU55" s="118"/>
      <c r="AV55" s="48">
        <v>0</v>
      </c>
      <c r="AW55" s="118"/>
      <c r="AX55" s="118">
        <v>0</v>
      </c>
      <c r="AY55" s="118"/>
      <c r="AZ55" s="118">
        <v>0</v>
      </c>
      <c r="BA55" s="118"/>
      <c r="BB55" s="48">
        <v>0</v>
      </c>
      <c r="BC55" s="118"/>
      <c r="BD55" s="118">
        <v>0</v>
      </c>
      <c r="BE55" s="118"/>
      <c r="BF55" s="49">
        <f t="shared" si="0"/>
        <v>0</v>
      </c>
      <c r="BG55" s="49">
        <f t="shared" si="1"/>
        <v>0</v>
      </c>
      <c r="BH55" s="153"/>
      <c r="BI55" s="116"/>
    </row>
    <row r="56" spans="1:61" s="56" customFormat="1" ht="216.75" x14ac:dyDescent="0.25">
      <c r="A56" s="17" t="s">
        <v>56</v>
      </c>
      <c r="B56" s="17" t="s">
        <v>60</v>
      </c>
      <c r="C56" s="17" t="s">
        <v>661</v>
      </c>
      <c r="D56" s="17" t="s">
        <v>662</v>
      </c>
      <c r="E56" s="17" t="s">
        <v>663</v>
      </c>
      <c r="F56" s="17" t="s">
        <v>664</v>
      </c>
      <c r="G56" s="17" t="s">
        <v>677</v>
      </c>
      <c r="H56" s="17" t="s">
        <v>678</v>
      </c>
      <c r="I56" s="17" t="s">
        <v>67</v>
      </c>
      <c r="J56" s="21">
        <v>2</v>
      </c>
      <c r="K56" s="21">
        <v>0</v>
      </c>
      <c r="L56" s="116" t="s">
        <v>938</v>
      </c>
      <c r="M56" s="117">
        <v>2020852500001</v>
      </c>
      <c r="N56" s="139">
        <v>0</v>
      </c>
      <c r="O56" s="118" t="s">
        <v>915</v>
      </c>
      <c r="P56" s="165">
        <v>0</v>
      </c>
      <c r="Q56" s="116"/>
      <c r="R56" s="116">
        <v>0</v>
      </c>
      <c r="S56" s="116"/>
      <c r="T56" s="116">
        <v>0</v>
      </c>
      <c r="U56" s="116"/>
      <c r="V56" s="116">
        <v>0</v>
      </c>
      <c r="W56" s="116"/>
      <c r="X56" s="116">
        <v>0</v>
      </c>
      <c r="Y56" s="116"/>
      <c r="Z56" s="48">
        <v>0</v>
      </c>
      <c r="AA56" s="118"/>
      <c r="AB56" s="118">
        <v>0</v>
      </c>
      <c r="AC56" s="118"/>
      <c r="AD56" s="48">
        <v>0</v>
      </c>
      <c r="AE56" s="119"/>
      <c r="AF56" s="48">
        <v>0</v>
      </c>
      <c r="AG56" s="118"/>
      <c r="AH56" s="48">
        <v>0</v>
      </c>
      <c r="AI56" s="118"/>
      <c r="AJ56" s="48">
        <v>0</v>
      </c>
      <c r="AK56" s="118"/>
      <c r="AL56" s="48">
        <v>0</v>
      </c>
      <c r="AM56" s="118"/>
      <c r="AN56" s="118">
        <v>0</v>
      </c>
      <c r="AO56" s="118"/>
      <c r="AP56" s="48">
        <v>0</v>
      </c>
      <c r="AQ56" s="118"/>
      <c r="AR56" s="48">
        <v>0</v>
      </c>
      <c r="AS56" s="118"/>
      <c r="AT56" s="118">
        <v>0</v>
      </c>
      <c r="AU56" s="118"/>
      <c r="AV56" s="48">
        <v>0</v>
      </c>
      <c r="AW56" s="118"/>
      <c r="AX56" s="118">
        <v>0</v>
      </c>
      <c r="AY56" s="118"/>
      <c r="AZ56" s="118">
        <v>0</v>
      </c>
      <c r="BA56" s="118"/>
      <c r="BB56" s="48">
        <v>0</v>
      </c>
      <c r="BC56" s="118"/>
      <c r="BD56" s="118">
        <v>0</v>
      </c>
      <c r="BE56" s="118"/>
      <c r="BF56" s="49">
        <f t="shared" si="0"/>
        <v>0</v>
      </c>
      <c r="BG56" s="49">
        <f t="shared" si="1"/>
        <v>0</v>
      </c>
      <c r="BH56" s="153"/>
      <c r="BI56" s="116"/>
    </row>
    <row r="57" spans="1:61" s="56" customFormat="1" ht="140.25" x14ac:dyDescent="0.25">
      <c r="A57" s="17" t="s">
        <v>56</v>
      </c>
      <c r="B57" s="17" t="s">
        <v>60</v>
      </c>
      <c r="C57" s="17" t="s">
        <v>661</v>
      </c>
      <c r="D57" s="17" t="s">
        <v>662</v>
      </c>
      <c r="E57" s="17" t="s">
        <v>663</v>
      </c>
      <c r="F57" s="17" t="s">
        <v>664</v>
      </c>
      <c r="G57" s="17" t="s">
        <v>679</v>
      </c>
      <c r="H57" s="17" t="s">
        <v>680</v>
      </c>
      <c r="I57" s="17" t="s">
        <v>67</v>
      </c>
      <c r="J57" s="21">
        <v>1</v>
      </c>
      <c r="K57" s="21">
        <v>0</v>
      </c>
      <c r="L57" s="116" t="s">
        <v>938</v>
      </c>
      <c r="M57" s="117">
        <v>2020852500001</v>
      </c>
      <c r="N57" s="139">
        <v>0</v>
      </c>
      <c r="O57" s="118" t="s">
        <v>915</v>
      </c>
      <c r="P57" s="165">
        <v>0</v>
      </c>
      <c r="Q57" s="116"/>
      <c r="R57" s="116">
        <v>0</v>
      </c>
      <c r="S57" s="116"/>
      <c r="T57" s="116">
        <v>0</v>
      </c>
      <c r="U57" s="116"/>
      <c r="V57" s="116">
        <v>0</v>
      </c>
      <c r="W57" s="116"/>
      <c r="X57" s="116">
        <v>0</v>
      </c>
      <c r="Y57" s="116"/>
      <c r="Z57" s="48">
        <v>0</v>
      </c>
      <c r="AA57" s="118"/>
      <c r="AB57" s="118">
        <v>0</v>
      </c>
      <c r="AC57" s="118"/>
      <c r="AD57" s="48">
        <v>0</v>
      </c>
      <c r="AE57" s="119"/>
      <c r="AF57" s="48">
        <v>0</v>
      </c>
      <c r="AG57" s="118"/>
      <c r="AH57" s="48">
        <v>0</v>
      </c>
      <c r="AI57" s="118"/>
      <c r="AJ57" s="48">
        <v>0</v>
      </c>
      <c r="AK57" s="118"/>
      <c r="AL57" s="48">
        <v>0</v>
      </c>
      <c r="AM57" s="118"/>
      <c r="AN57" s="118">
        <v>0</v>
      </c>
      <c r="AO57" s="118"/>
      <c r="AP57" s="48">
        <v>0</v>
      </c>
      <c r="AQ57" s="118"/>
      <c r="AR57" s="48">
        <v>0</v>
      </c>
      <c r="AS57" s="118"/>
      <c r="AT57" s="118">
        <v>0</v>
      </c>
      <c r="AU57" s="118"/>
      <c r="AV57" s="48">
        <v>0</v>
      </c>
      <c r="AW57" s="118"/>
      <c r="AX57" s="118">
        <v>0</v>
      </c>
      <c r="AY57" s="118"/>
      <c r="AZ57" s="118">
        <v>0</v>
      </c>
      <c r="BA57" s="118"/>
      <c r="BB57" s="48">
        <v>0</v>
      </c>
      <c r="BC57" s="118"/>
      <c r="BD57" s="118">
        <v>0</v>
      </c>
      <c r="BE57" s="118"/>
      <c r="BF57" s="49">
        <f t="shared" si="0"/>
        <v>0</v>
      </c>
      <c r="BG57" s="49">
        <f t="shared" si="1"/>
        <v>0</v>
      </c>
      <c r="BH57" s="153"/>
      <c r="BI57" s="116"/>
    </row>
    <row r="58" spans="1:61" s="56" customFormat="1" ht="63.75" x14ac:dyDescent="0.25">
      <c r="A58" s="17" t="s">
        <v>56</v>
      </c>
      <c r="B58" s="17" t="s">
        <v>60</v>
      </c>
      <c r="C58" s="17" t="s">
        <v>661</v>
      </c>
      <c r="D58" s="17" t="s">
        <v>681</v>
      </c>
      <c r="E58" s="17" t="s">
        <v>682</v>
      </c>
      <c r="F58" s="17" t="s">
        <v>683</v>
      </c>
      <c r="G58" s="17" t="s">
        <v>684</v>
      </c>
      <c r="H58" s="17" t="s">
        <v>685</v>
      </c>
      <c r="I58" s="17" t="s">
        <v>67</v>
      </c>
      <c r="J58" s="21">
        <v>2</v>
      </c>
      <c r="K58" s="21">
        <v>0</v>
      </c>
      <c r="L58" s="116" t="s">
        <v>941</v>
      </c>
      <c r="M58" s="117">
        <v>2020852500017</v>
      </c>
      <c r="N58" s="139">
        <v>0</v>
      </c>
      <c r="O58" s="118" t="s">
        <v>942</v>
      </c>
      <c r="P58" s="165">
        <v>1</v>
      </c>
      <c r="Q58" s="116"/>
      <c r="R58" s="116">
        <v>0</v>
      </c>
      <c r="S58" s="116"/>
      <c r="T58" s="116">
        <v>0</v>
      </c>
      <c r="U58" s="116"/>
      <c r="V58" s="116">
        <v>0</v>
      </c>
      <c r="W58" s="116"/>
      <c r="X58" s="116">
        <v>1</v>
      </c>
      <c r="Y58" s="116"/>
      <c r="Z58" s="48">
        <v>0</v>
      </c>
      <c r="AA58" s="118"/>
      <c r="AB58" s="118">
        <v>0</v>
      </c>
      <c r="AC58" s="118"/>
      <c r="AD58" s="48">
        <v>0</v>
      </c>
      <c r="AE58" s="119"/>
      <c r="AF58" s="48">
        <v>0</v>
      </c>
      <c r="AG58" s="118"/>
      <c r="AH58" s="48">
        <v>0</v>
      </c>
      <c r="AI58" s="118"/>
      <c r="AJ58" s="48">
        <v>0</v>
      </c>
      <c r="AK58" s="118"/>
      <c r="AL58" s="48">
        <v>0</v>
      </c>
      <c r="AM58" s="118"/>
      <c r="AN58" s="118">
        <v>0</v>
      </c>
      <c r="AO58" s="118"/>
      <c r="AP58" s="48">
        <v>0</v>
      </c>
      <c r="AQ58" s="118"/>
      <c r="AR58" s="48">
        <v>0</v>
      </c>
      <c r="AS58" s="118"/>
      <c r="AT58" s="118">
        <v>0</v>
      </c>
      <c r="AU58" s="118"/>
      <c r="AV58" s="48">
        <v>0</v>
      </c>
      <c r="AW58" s="118"/>
      <c r="AX58" s="118">
        <v>0</v>
      </c>
      <c r="AY58" s="118"/>
      <c r="AZ58" s="118">
        <v>0</v>
      </c>
      <c r="BA58" s="118"/>
      <c r="BB58" s="48">
        <v>0</v>
      </c>
      <c r="BC58" s="118"/>
      <c r="BD58" s="118">
        <v>0</v>
      </c>
      <c r="BE58" s="118"/>
      <c r="BF58" s="49">
        <f t="shared" si="0"/>
        <v>0</v>
      </c>
      <c r="BG58" s="49">
        <f t="shared" si="1"/>
        <v>0</v>
      </c>
      <c r="BH58" s="153"/>
      <c r="BI58" s="116"/>
    </row>
    <row r="59" spans="1:61" s="56" customFormat="1" ht="140.25" x14ac:dyDescent="0.25">
      <c r="A59" s="17" t="s">
        <v>56</v>
      </c>
      <c r="B59" s="17" t="s">
        <v>60</v>
      </c>
      <c r="C59" s="17" t="s">
        <v>661</v>
      </c>
      <c r="D59" s="17" t="s">
        <v>681</v>
      </c>
      <c r="E59" s="17" t="s">
        <v>682</v>
      </c>
      <c r="F59" s="17" t="s">
        <v>683</v>
      </c>
      <c r="G59" s="17" t="s">
        <v>686</v>
      </c>
      <c r="H59" s="17" t="s">
        <v>687</v>
      </c>
      <c r="I59" s="17" t="s">
        <v>67</v>
      </c>
      <c r="J59" s="21">
        <v>1</v>
      </c>
      <c r="K59" s="21">
        <v>0.2</v>
      </c>
      <c r="L59" s="116" t="s">
        <v>941</v>
      </c>
      <c r="M59" s="117">
        <v>2020852500017</v>
      </c>
      <c r="N59" s="139">
        <v>0</v>
      </c>
      <c r="O59" s="118" t="s">
        <v>943</v>
      </c>
      <c r="P59" s="165">
        <v>1</v>
      </c>
      <c r="Q59" s="116"/>
      <c r="R59" s="116">
        <v>0</v>
      </c>
      <c r="S59" s="116"/>
      <c r="T59" s="116">
        <v>0</v>
      </c>
      <c r="U59" s="116"/>
      <c r="V59" s="116">
        <v>1</v>
      </c>
      <c r="W59" s="116"/>
      <c r="X59" s="116">
        <v>0</v>
      </c>
      <c r="Y59" s="116"/>
      <c r="Z59" s="48">
        <v>0</v>
      </c>
      <c r="AA59" s="118"/>
      <c r="AB59" s="118">
        <v>0</v>
      </c>
      <c r="AC59" s="118"/>
      <c r="AD59" s="48">
        <v>0</v>
      </c>
      <c r="AE59" s="119"/>
      <c r="AF59" s="48">
        <v>0</v>
      </c>
      <c r="AG59" s="118"/>
      <c r="AH59" s="48">
        <v>0</v>
      </c>
      <c r="AI59" s="118"/>
      <c r="AJ59" s="48">
        <v>0</v>
      </c>
      <c r="AK59" s="118"/>
      <c r="AL59" s="48">
        <v>0</v>
      </c>
      <c r="AM59" s="118"/>
      <c r="AN59" s="118">
        <v>0</v>
      </c>
      <c r="AO59" s="118"/>
      <c r="AP59" s="48">
        <v>0</v>
      </c>
      <c r="AQ59" s="118"/>
      <c r="AR59" s="48">
        <v>0</v>
      </c>
      <c r="AS59" s="118"/>
      <c r="AT59" s="118">
        <v>0</v>
      </c>
      <c r="AU59" s="118"/>
      <c r="AV59" s="48">
        <v>0</v>
      </c>
      <c r="AW59" s="118"/>
      <c r="AX59" s="118">
        <v>0</v>
      </c>
      <c r="AY59" s="118"/>
      <c r="AZ59" s="118">
        <v>0</v>
      </c>
      <c r="BA59" s="118"/>
      <c r="BB59" s="48">
        <v>0</v>
      </c>
      <c r="BC59" s="118"/>
      <c r="BD59" s="118">
        <v>0</v>
      </c>
      <c r="BE59" s="118"/>
      <c r="BF59" s="49">
        <f t="shared" si="0"/>
        <v>0</v>
      </c>
      <c r="BG59" s="49">
        <f t="shared" si="1"/>
        <v>0</v>
      </c>
      <c r="BH59" s="153"/>
      <c r="BI59" s="116"/>
    </row>
    <row r="60" spans="1:61" s="56" customFormat="1" ht="153" x14ac:dyDescent="0.25">
      <c r="A60" s="17" t="s">
        <v>56</v>
      </c>
      <c r="B60" s="17" t="s">
        <v>60</v>
      </c>
      <c r="C60" s="17" t="s">
        <v>661</v>
      </c>
      <c r="D60" s="17" t="s">
        <v>681</v>
      </c>
      <c r="E60" s="17" t="s">
        <v>682</v>
      </c>
      <c r="F60" s="17" t="s">
        <v>683</v>
      </c>
      <c r="G60" s="17" t="s">
        <v>688</v>
      </c>
      <c r="H60" s="17" t="s">
        <v>689</v>
      </c>
      <c r="I60" s="17" t="s">
        <v>67</v>
      </c>
      <c r="J60" s="21">
        <v>2</v>
      </c>
      <c r="K60" s="21">
        <v>1</v>
      </c>
      <c r="L60" s="116" t="s">
        <v>941</v>
      </c>
      <c r="M60" s="117">
        <v>2020852500017</v>
      </c>
      <c r="N60" s="139">
        <v>0</v>
      </c>
      <c r="O60" s="118" t="s">
        <v>1065</v>
      </c>
      <c r="P60" s="165">
        <v>1</v>
      </c>
      <c r="Q60" s="116"/>
      <c r="R60" s="116">
        <v>1</v>
      </c>
      <c r="S60" s="154">
        <v>1</v>
      </c>
      <c r="T60" s="116">
        <v>0</v>
      </c>
      <c r="U60" s="116"/>
      <c r="V60" s="116">
        <v>0</v>
      </c>
      <c r="W60" s="116"/>
      <c r="X60" s="116">
        <v>0</v>
      </c>
      <c r="Y60" s="116"/>
      <c r="Z60" s="48">
        <v>10000000</v>
      </c>
      <c r="AA60" s="118">
        <v>10000000</v>
      </c>
      <c r="AB60" s="118">
        <v>0</v>
      </c>
      <c r="AC60" s="118"/>
      <c r="AD60" s="48">
        <v>0</v>
      </c>
      <c r="AE60" s="119"/>
      <c r="AF60" s="48">
        <v>0</v>
      </c>
      <c r="AG60" s="118"/>
      <c r="AH60" s="48">
        <v>0</v>
      </c>
      <c r="AI60" s="118"/>
      <c r="AJ60" s="48">
        <v>0</v>
      </c>
      <c r="AK60" s="118"/>
      <c r="AL60" s="48">
        <v>0</v>
      </c>
      <c r="AM60" s="118"/>
      <c r="AN60" s="118">
        <v>0</v>
      </c>
      <c r="AO60" s="118"/>
      <c r="AP60" s="48">
        <v>0</v>
      </c>
      <c r="AQ60" s="118"/>
      <c r="AR60" s="48">
        <v>0</v>
      </c>
      <c r="AS60" s="118"/>
      <c r="AT60" s="118">
        <v>0</v>
      </c>
      <c r="AU60" s="118"/>
      <c r="AV60" s="48">
        <v>0</v>
      </c>
      <c r="AW60" s="118"/>
      <c r="AX60" s="118">
        <v>0</v>
      </c>
      <c r="AY60" s="118"/>
      <c r="AZ60" s="118">
        <v>0</v>
      </c>
      <c r="BA60" s="118"/>
      <c r="BB60" s="48">
        <v>0</v>
      </c>
      <c r="BC60" s="118"/>
      <c r="BD60" s="118">
        <v>0</v>
      </c>
      <c r="BE60" s="118"/>
      <c r="BF60" s="49">
        <f t="shared" si="0"/>
        <v>10000000</v>
      </c>
      <c r="BG60" s="49">
        <f>+AA60+AC60+AE60+AG60+AI60+AK60+AM60+AO60+AQ60+AS60+AU60+AW60+AY60+BA60+BC60+BE60</f>
        <v>10000000</v>
      </c>
      <c r="BH60" s="153" t="s">
        <v>1093</v>
      </c>
      <c r="BI60" s="116"/>
    </row>
    <row r="61" spans="1:61" s="56" customFormat="1" ht="76.5" x14ac:dyDescent="0.25">
      <c r="A61" s="17" t="s">
        <v>56</v>
      </c>
      <c r="B61" s="17" t="s">
        <v>60</v>
      </c>
      <c r="C61" s="17" t="s">
        <v>661</v>
      </c>
      <c r="D61" s="17" t="s">
        <v>690</v>
      </c>
      <c r="E61" s="17" t="s">
        <v>691</v>
      </c>
      <c r="F61" s="17" t="s">
        <v>692</v>
      </c>
      <c r="G61" s="17" t="s">
        <v>693</v>
      </c>
      <c r="H61" s="17" t="s">
        <v>694</v>
      </c>
      <c r="I61" s="17" t="s">
        <v>67</v>
      </c>
      <c r="J61" s="21">
        <v>1</v>
      </c>
      <c r="K61" s="21">
        <v>0</v>
      </c>
      <c r="L61" s="116" t="s">
        <v>938</v>
      </c>
      <c r="M61" s="117">
        <v>2020852500001</v>
      </c>
      <c r="N61" s="139">
        <v>0</v>
      </c>
      <c r="O61" s="118" t="s">
        <v>915</v>
      </c>
      <c r="P61" s="165">
        <v>0</v>
      </c>
      <c r="Q61" s="116"/>
      <c r="R61" s="116">
        <v>0</v>
      </c>
      <c r="S61" s="116"/>
      <c r="T61" s="116">
        <v>0</v>
      </c>
      <c r="U61" s="116"/>
      <c r="V61" s="116">
        <v>0</v>
      </c>
      <c r="W61" s="116"/>
      <c r="X61" s="116">
        <v>0</v>
      </c>
      <c r="Y61" s="116"/>
      <c r="Z61" s="48">
        <v>0</v>
      </c>
      <c r="AA61" s="118"/>
      <c r="AB61" s="118">
        <v>0</v>
      </c>
      <c r="AC61" s="118"/>
      <c r="AD61" s="48">
        <v>0</v>
      </c>
      <c r="AE61" s="119"/>
      <c r="AF61" s="48">
        <v>0</v>
      </c>
      <c r="AG61" s="118"/>
      <c r="AH61" s="48">
        <v>0</v>
      </c>
      <c r="AI61" s="118"/>
      <c r="AJ61" s="48">
        <v>0</v>
      </c>
      <c r="AK61" s="118"/>
      <c r="AL61" s="48">
        <v>0</v>
      </c>
      <c r="AM61" s="118"/>
      <c r="AN61" s="118">
        <v>0</v>
      </c>
      <c r="AO61" s="118"/>
      <c r="AP61" s="48">
        <v>0</v>
      </c>
      <c r="AQ61" s="118"/>
      <c r="AR61" s="48">
        <v>0</v>
      </c>
      <c r="AS61" s="118"/>
      <c r="AT61" s="118">
        <v>0</v>
      </c>
      <c r="AU61" s="118"/>
      <c r="AV61" s="48">
        <v>0</v>
      </c>
      <c r="AW61" s="118"/>
      <c r="AX61" s="118">
        <v>0</v>
      </c>
      <c r="AY61" s="118"/>
      <c r="AZ61" s="118">
        <v>0</v>
      </c>
      <c r="BA61" s="118"/>
      <c r="BB61" s="48">
        <v>0</v>
      </c>
      <c r="BC61" s="118"/>
      <c r="BD61" s="118">
        <v>0</v>
      </c>
      <c r="BE61" s="118"/>
      <c r="BF61" s="49">
        <f t="shared" si="0"/>
        <v>0</v>
      </c>
      <c r="BG61" s="49">
        <f t="shared" si="1"/>
        <v>0</v>
      </c>
      <c r="BH61" s="153"/>
      <c r="BI61" s="116"/>
    </row>
    <row r="62" spans="1:61" s="56" customFormat="1" ht="76.5" x14ac:dyDescent="0.25">
      <c r="A62" s="17" t="s">
        <v>56</v>
      </c>
      <c r="B62" s="17" t="s">
        <v>60</v>
      </c>
      <c r="C62" s="17" t="s">
        <v>661</v>
      </c>
      <c r="D62" s="17" t="s">
        <v>690</v>
      </c>
      <c r="E62" s="17" t="s">
        <v>691</v>
      </c>
      <c r="F62" s="17" t="s">
        <v>692</v>
      </c>
      <c r="G62" s="17" t="s">
        <v>695</v>
      </c>
      <c r="H62" s="17" t="s">
        <v>696</v>
      </c>
      <c r="I62" s="17" t="s">
        <v>67</v>
      </c>
      <c r="J62" s="21">
        <v>1</v>
      </c>
      <c r="K62" s="21">
        <v>0</v>
      </c>
      <c r="L62" s="116" t="s">
        <v>938</v>
      </c>
      <c r="M62" s="117">
        <v>2020852500001</v>
      </c>
      <c r="N62" s="139">
        <v>0</v>
      </c>
      <c r="O62" s="118" t="s">
        <v>915</v>
      </c>
      <c r="P62" s="165">
        <v>0</v>
      </c>
      <c r="Q62" s="116"/>
      <c r="R62" s="116">
        <v>0</v>
      </c>
      <c r="S62" s="116"/>
      <c r="T62" s="116">
        <v>0</v>
      </c>
      <c r="U62" s="116"/>
      <c r="V62" s="116">
        <v>0</v>
      </c>
      <c r="W62" s="116"/>
      <c r="X62" s="116">
        <v>0</v>
      </c>
      <c r="Y62" s="116"/>
      <c r="Z62" s="48">
        <v>0</v>
      </c>
      <c r="AA62" s="118"/>
      <c r="AB62" s="118">
        <v>0</v>
      </c>
      <c r="AC62" s="118"/>
      <c r="AD62" s="48">
        <v>0</v>
      </c>
      <c r="AE62" s="119"/>
      <c r="AF62" s="48">
        <v>0</v>
      </c>
      <c r="AG62" s="118"/>
      <c r="AH62" s="48">
        <v>0</v>
      </c>
      <c r="AI62" s="118"/>
      <c r="AJ62" s="48">
        <v>0</v>
      </c>
      <c r="AK62" s="118"/>
      <c r="AL62" s="48">
        <v>0</v>
      </c>
      <c r="AM62" s="118"/>
      <c r="AN62" s="118">
        <v>0</v>
      </c>
      <c r="AO62" s="118"/>
      <c r="AP62" s="48">
        <v>0</v>
      </c>
      <c r="AQ62" s="118"/>
      <c r="AR62" s="48">
        <v>0</v>
      </c>
      <c r="AS62" s="118"/>
      <c r="AT62" s="118">
        <v>0</v>
      </c>
      <c r="AU62" s="118"/>
      <c r="AV62" s="48">
        <v>0</v>
      </c>
      <c r="AW62" s="118"/>
      <c r="AX62" s="118">
        <v>0</v>
      </c>
      <c r="AY62" s="118"/>
      <c r="AZ62" s="118">
        <v>0</v>
      </c>
      <c r="BA62" s="118"/>
      <c r="BB62" s="48">
        <v>0</v>
      </c>
      <c r="BC62" s="118"/>
      <c r="BD62" s="118">
        <v>0</v>
      </c>
      <c r="BE62" s="118"/>
      <c r="BF62" s="49">
        <f t="shared" si="0"/>
        <v>0</v>
      </c>
      <c r="BG62" s="49">
        <f t="shared" si="1"/>
        <v>0</v>
      </c>
      <c r="BH62" s="153"/>
      <c r="BI62" s="116"/>
    </row>
    <row r="63" spans="1:61" s="56" customFormat="1" ht="153" x14ac:dyDescent="0.25">
      <c r="A63" s="17" t="s">
        <v>56</v>
      </c>
      <c r="B63" s="17" t="s">
        <v>60</v>
      </c>
      <c r="C63" s="17" t="s">
        <v>661</v>
      </c>
      <c r="D63" s="17" t="s">
        <v>699</v>
      </c>
      <c r="E63" s="17" t="s">
        <v>700</v>
      </c>
      <c r="F63" s="17" t="s">
        <v>701</v>
      </c>
      <c r="G63" s="17" t="s">
        <v>702</v>
      </c>
      <c r="H63" s="17" t="s">
        <v>703</v>
      </c>
      <c r="I63" s="17" t="s">
        <v>67</v>
      </c>
      <c r="J63" s="21">
        <v>4</v>
      </c>
      <c r="K63" s="21">
        <v>0</v>
      </c>
      <c r="L63" s="116" t="s">
        <v>944</v>
      </c>
      <c r="M63" s="117">
        <v>2020852500039</v>
      </c>
      <c r="N63" s="139">
        <v>0</v>
      </c>
      <c r="O63" s="118" t="s">
        <v>945</v>
      </c>
      <c r="P63" s="165">
        <v>2</v>
      </c>
      <c r="Q63" s="116"/>
      <c r="R63" s="140">
        <v>0</v>
      </c>
      <c r="S63" s="140"/>
      <c r="T63" s="116">
        <v>0</v>
      </c>
      <c r="U63" s="116"/>
      <c r="V63" s="116">
        <v>1</v>
      </c>
      <c r="W63" s="116"/>
      <c r="X63" s="116">
        <v>1</v>
      </c>
      <c r="Y63" s="116"/>
      <c r="Z63" s="48">
        <v>0</v>
      </c>
      <c r="AA63" s="118"/>
      <c r="AB63" s="118">
        <v>0</v>
      </c>
      <c r="AC63" s="118"/>
      <c r="AD63" s="48">
        <v>0</v>
      </c>
      <c r="AE63" s="119"/>
      <c r="AF63" s="48">
        <v>0</v>
      </c>
      <c r="AG63" s="118"/>
      <c r="AH63" s="48">
        <v>0</v>
      </c>
      <c r="AI63" s="118"/>
      <c r="AJ63" s="48">
        <v>0</v>
      </c>
      <c r="AK63" s="118"/>
      <c r="AL63" s="48">
        <v>0</v>
      </c>
      <c r="AM63" s="118"/>
      <c r="AN63" s="118">
        <v>0</v>
      </c>
      <c r="AO63" s="118"/>
      <c r="AP63" s="48">
        <v>0</v>
      </c>
      <c r="AQ63" s="118"/>
      <c r="AR63" s="48">
        <v>0</v>
      </c>
      <c r="AS63" s="118"/>
      <c r="AT63" s="118">
        <v>0</v>
      </c>
      <c r="AU63" s="118"/>
      <c r="AV63" s="48">
        <v>0</v>
      </c>
      <c r="AW63" s="118"/>
      <c r="AX63" s="118">
        <v>0</v>
      </c>
      <c r="AY63" s="118"/>
      <c r="AZ63" s="118">
        <v>0</v>
      </c>
      <c r="BA63" s="118"/>
      <c r="BB63" s="48">
        <v>0</v>
      </c>
      <c r="BC63" s="118"/>
      <c r="BD63" s="118">
        <v>0</v>
      </c>
      <c r="BE63" s="118"/>
      <c r="BF63" s="49">
        <f t="shared" si="0"/>
        <v>0</v>
      </c>
      <c r="BG63" s="49">
        <f t="shared" si="1"/>
        <v>0</v>
      </c>
      <c r="BH63" s="153"/>
      <c r="BI63" s="116"/>
    </row>
    <row r="64" spans="1:61" s="56" customFormat="1" ht="153" x14ac:dyDescent="0.25">
      <c r="A64" s="17" t="s">
        <v>56</v>
      </c>
      <c r="B64" s="17" t="s">
        <v>60</v>
      </c>
      <c r="C64" s="17" t="s">
        <v>661</v>
      </c>
      <c r="D64" s="17" t="s">
        <v>699</v>
      </c>
      <c r="E64" s="17" t="s">
        <v>700</v>
      </c>
      <c r="F64" s="17" t="s">
        <v>701</v>
      </c>
      <c r="G64" s="17" t="s">
        <v>704</v>
      </c>
      <c r="H64" s="17" t="s">
        <v>705</v>
      </c>
      <c r="I64" s="17" t="s">
        <v>67</v>
      </c>
      <c r="J64" s="21">
        <v>4</v>
      </c>
      <c r="K64" s="21">
        <v>0</v>
      </c>
      <c r="L64" s="116" t="s">
        <v>944</v>
      </c>
      <c r="M64" s="117">
        <v>2020852500039</v>
      </c>
      <c r="N64" s="139">
        <v>0</v>
      </c>
      <c r="O64" s="118" t="s">
        <v>946</v>
      </c>
      <c r="P64" s="165">
        <v>1</v>
      </c>
      <c r="Q64" s="116"/>
      <c r="R64" s="116">
        <v>0</v>
      </c>
      <c r="S64" s="116"/>
      <c r="T64" s="116">
        <v>0</v>
      </c>
      <c r="U64" s="116"/>
      <c r="V64" s="116">
        <v>1</v>
      </c>
      <c r="W64" s="116"/>
      <c r="X64" s="116">
        <v>0</v>
      </c>
      <c r="Y64" s="116"/>
      <c r="Z64" s="48">
        <v>0</v>
      </c>
      <c r="AA64" s="118"/>
      <c r="AB64" s="118">
        <v>0</v>
      </c>
      <c r="AC64" s="118"/>
      <c r="AD64" s="48">
        <v>0</v>
      </c>
      <c r="AE64" s="119"/>
      <c r="AF64" s="48">
        <v>0</v>
      </c>
      <c r="AG64" s="118"/>
      <c r="AH64" s="48">
        <v>0</v>
      </c>
      <c r="AI64" s="118"/>
      <c r="AJ64" s="48">
        <v>0</v>
      </c>
      <c r="AK64" s="118"/>
      <c r="AL64" s="48">
        <v>0</v>
      </c>
      <c r="AM64" s="118"/>
      <c r="AN64" s="118">
        <v>0</v>
      </c>
      <c r="AO64" s="118"/>
      <c r="AP64" s="48">
        <v>0</v>
      </c>
      <c r="AQ64" s="118"/>
      <c r="AR64" s="48">
        <v>0</v>
      </c>
      <c r="AS64" s="118"/>
      <c r="AT64" s="118">
        <v>0</v>
      </c>
      <c r="AU64" s="118"/>
      <c r="AV64" s="48">
        <v>0</v>
      </c>
      <c r="AW64" s="118"/>
      <c r="AX64" s="118">
        <v>0</v>
      </c>
      <c r="AY64" s="118"/>
      <c r="AZ64" s="118">
        <v>0</v>
      </c>
      <c r="BA64" s="118"/>
      <c r="BB64" s="48">
        <v>0</v>
      </c>
      <c r="BC64" s="118"/>
      <c r="BD64" s="118">
        <v>0</v>
      </c>
      <c r="BE64" s="118"/>
      <c r="BF64" s="49">
        <f t="shared" si="0"/>
        <v>0</v>
      </c>
      <c r="BG64" s="49">
        <f t="shared" si="1"/>
        <v>0</v>
      </c>
      <c r="BH64" s="153"/>
      <c r="BI64" s="116"/>
    </row>
    <row r="65" spans="1:61" s="56" customFormat="1" ht="114.75" x14ac:dyDescent="0.25">
      <c r="A65" s="17" t="s">
        <v>56</v>
      </c>
      <c r="B65" s="17" t="s">
        <v>60</v>
      </c>
      <c r="C65" s="17" t="s">
        <v>661</v>
      </c>
      <c r="D65" s="17" t="s">
        <v>699</v>
      </c>
      <c r="E65" s="17" t="s">
        <v>700</v>
      </c>
      <c r="F65" s="17" t="s">
        <v>701</v>
      </c>
      <c r="G65" s="17" t="s">
        <v>706</v>
      </c>
      <c r="H65" s="17" t="s">
        <v>707</v>
      </c>
      <c r="I65" s="17" t="s">
        <v>67</v>
      </c>
      <c r="J65" s="21">
        <v>10</v>
      </c>
      <c r="K65" s="21">
        <v>0</v>
      </c>
      <c r="L65" s="116" t="s">
        <v>944</v>
      </c>
      <c r="M65" s="117">
        <v>2020852500039</v>
      </c>
      <c r="N65" s="139">
        <v>0</v>
      </c>
      <c r="O65" s="118" t="s">
        <v>947</v>
      </c>
      <c r="P65" s="165">
        <v>3</v>
      </c>
      <c r="Q65" s="116"/>
      <c r="R65" s="116">
        <v>0</v>
      </c>
      <c r="S65" s="116"/>
      <c r="T65" s="116">
        <v>1</v>
      </c>
      <c r="U65" s="116"/>
      <c r="V65" s="116">
        <v>2</v>
      </c>
      <c r="W65" s="116"/>
      <c r="X65" s="116">
        <v>0</v>
      </c>
      <c r="Y65" s="116"/>
      <c r="Z65" s="48">
        <v>0</v>
      </c>
      <c r="AA65" s="118"/>
      <c r="AB65" s="118">
        <v>0</v>
      </c>
      <c r="AC65" s="118"/>
      <c r="AD65" s="48">
        <v>0</v>
      </c>
      <c r="AE65" s="119"/>
      <c r="AF65" s="48">
        <v>0</v>
      </c>
      <c r="AG65" s="118"/>
      <c r="AH65" s="48">
        <v>0</v>
      </c>
      <c r="AI65" s="118"/>
      <c r="AJ65" s="48">
        <v>0</v>
      </c>
      <c r="AK65" s="118"/>
      <c r="AL65" s="48">
        <v>0</v>
      </c>
      <c r="AM65" s="118"/>
      <c r="AN65" s="118">
        <v>0</v>
      </c>
      <c r="AO65" s="118"/>
      <c r="AP65" s="48">
        <v>0</v>
      </c>
      <c r="AQ65" s="118"/>
      <c r="AR65" s="48">
        <v>0</v>
      </c>
      <c r="AS65" s="118"/>
      <c r="AT65" s="118">
        <v>0</v>
      </c>
      <c r="AU65" s="118"/>
      <c r="AV65" s="48">
        <v>0</v>
      </c>
      <c r="AW65" s="118"/>
      <c r="AX65" s="118">
        <v>0</v>
      </c>
      <c r="AY65" s="118"/>
      <c r="AZ65" s="118">
        <v>0</v>
      </c>
      <c r="BA65" s="118"/>
      <c r="BB65" s="48">
        <v>0</v>
      </c>
      <c r="BC65" s="118"/>
      <c r="BD65" s="118">
        <v>0</v>
      </c>
      <c r="BE65" s="118"/>
      <c r="BF65" s="49">
        <f t="shared" si="0"/>
        <v>0</v>
      </c>
      <c r="BG65" s="49">
        <f t="shared" si="1"/>
        <v>0</v>
      </c>
      <c r="BH65" s="153"/>
      <c r="BI65" s="116"/>
    </row>
    <row r="66" spans="1:61" s="56" customFormat="1" ht="63.75" x14ac:dyDescent="0.25">
      <c r="A66" s="17" t="s">
        <v>56</v>
      </c>
      <c r="B66" s="17" t="s">
        <v>60</v>
      </c>
      <c r="C66" s="17" t="s">
        <v>661</v>
      </c>
      <c r="D66" s="17" t="s">
        <v>699</v>
      </c>
      <c r="E66" s="17" t="s">
        <v>700</v>
      </c>
      <c r="F66" s="17" t="s">
        <v>701</v>
      </c>
      <c r="G66" s="17" t="s">
        <v>708</v>
      </c>
      <c r="H66" s="17" t="s">
        <v>709</v>
      </c>
      <c r="I66" s="17" t="s">
        <v>67</v>
      </c>
      <c r="J66" s="21">
        <v>50000</v>
      </c>
      <c r="K66" s="21">
        <v>700</v>
      </c>
      <c r="L66" s="116" t="s">
        <v>944</v>
      </c>
      <c r="M66" s="117">
        <v>2020852500039</v>
      </c>
      <c r="N66" s="139">
        <v>0</v>
      </c>
      <c r="O66" s="118" t="s">
        <v>948</v>
      </c>
      <c r="P66" s="165">
        <v>10000</v>
      </c>
      <c r="Q66" s="116"/>
      <c r="R66" s="116">
        <v>0</v>
      </c>
      <c r="S66" s="116"/>
      <c r="T66" s="116">
        <v>0</v>
      </c>
      <c r="U66" s="116"/>
      <c r="V66" s="116">
        <v>500</v>
      </c>
      <c r="W66" s="116"/>
      <c r="X66" s="116">
        <v>500</v>
      </c>
      <c r="Y66" s="116"/>
      <c r="Z66" s="48">
        <v>0</v>
      </c>
      <c r="AA66" s="118"/>
      <c r="AB66" s="118">
        <v>0</v>
      </c>
      <c r="AC66" s="118"/>
      <c r="AD66" s="48">
        <v>0</v>
      </c>
      <c r="AE66" s="119"/>
      <c r="AF66" s="48">
        <v>0</v>
      </c>
      <c r="AG66" s="118"/>
      <c r="AH66" s="48">
        <v>0</v>
      </c>
      <c r="AI66" s="118"/>
      <c r="AJ66" s="48">
        <v>0</v>
      </c>
      <c r="AK66" s="118"/>
      <c r="AL66" s="48">
        <v>0</v>
      </c>
      <c r="AM66" s="118"/>
      <c r="AN66" s="118">
        <v>0</v>
      </c>
      <c r="AO66" s="118"/>
      <c r="AP66" s="48">
        <v>0</v>
      </c>
      <c r="AQ66" s="118"/>
      <c r="AR66" s="48">
        <v>0</v>
      </c>
      <c r="AS66" s="118"/>
      <c r="AT66" s="118">
        <v>0</v>
      </c>
      <c r="AU66" s="118"/>
      <c r="AV66" s="48">
        <v>0</v>
      </c>
      <c r="AW66" s="118"/>
      <c r="AX66" s="118">
        <v>0</v>
      </c>
      <c r="AY66" s="118"/>
      <c r="AZ66" s="118">
        <v>0</v>
      </c>
      <c r="BA66" s="118"/>
      <c r="BB66" s="48">
        <v>0</v>
      </c>
      <c r="BC66" s="118"/>
      <c r="BD66" s="118">
        <v>0</v>
      </c>
      <c r="BE66" s="118"/>
      <c r="BF66" s="49">
        <f t="shared" si="0"/>
        <v>0</v>
      </c>
      <c r="BG66" s="49">
        <f t="shared" si="1"/>
        <v>0</v>
      </c>
      <c r="BH66" s="153"/>
      <c r="BI66" s="116"/>
    </row>
    <row r="67" spans="1:61" s="56" customFormat="1" ht="102" x14ac:dyDescent="0.25">
      <c r="A67" s="17" t="s">
        <v>56</v>
      </c>
      <c r="B67" s="17" t="s">
        <v>60</v>
      </c>
      <c r="C67" s="17" t="s">
        <v>661</v>
      </c>
      <c r="D67" s="17" t="s">
        <v>699</v>
      </c>
      <c r="E67" s="17" t="s">
        <v>700</v>
      </c>
      <c r="F67" s="17" t="s">
        <v>701</v>
      </c>
      <c r="G67" s="17" t="s">
        <v>710</v>
      </c>
      <c r="H67" s="17" t="s">
        <v>711</v>
      </c>
      <c r="I67" s="17" t="s">
        <v>67</v>
      </c>
      <c r="J67" s="21">
        <v>100</v>
      </c>
      <c r="K67" s="21">
        <v>0</v>
      </c>
      <c r="L67" s="116" t="s">
        <v>944</v>
      </c>
      <c r="M67" s="117">
        <v>2020852500039</v>
      </c>
      <c r="N67" s="139">
        <v>0</v>
      </c>
      <c r="O67" s="118" t="s">
        <v>949</v>
      </c>
      <c r="P67" s="165">
        <v>100</v>
      </c>
      <c r="Q67" s="116"/>
      <c r="R67" s="116">
        <v>0</v>
      </c>
      <c r="S67" s="116"/>
      <c r="T67" s="116">
        <v>0</v>
      </c>
      <c r="U67" s="116"/>
      <c r="V67" s="116">
        <v>30</v>
      </c>
      <c r="W67" s="116"/>
      <c r="X67" s="116">
        <v>70</v>
      </c>
      <c r="Y67" s="116"/>
      <c r="Z67" s="48">
        <v>0</v>
      </c>
      <c r="AA67" s="118"/>
      <c r="AB67" s="118">
        <v>0</v>
      </c>
      <c r="AC67" s="118"/>
      <c r="AD67" s="48">
        <v>0</v>
      </c>
      <c r="AE67" s="119"/>
      <c r="AF67" s="48">
        <v>0</v>
      </c>
      <c r="AG67" s="118"/>
      <c r="AH67" s="48">
        <v>0</v>
      </c>
      <c r="AI67" s="118"/>
      <c r="AJ67" s="48">
        <v>0</v>
      </c>
      <c r="AK67" s="118"/>
      <c r="AL67" s="48">
        <v>0</v>
      </c>
      <c r="AM67" s="118"/>
      <c r="AN67" s="118">
        <v>0</v>
      </c>
      <c r="AO67" s="118"/>
      <c r="AP67" s="48">
        <v>0</v>
      </c>
      <c r="AQ67" s="118"/>
      <c r="AR67" s="48">
        <v>0</v>
      </c>
      <c r="AS67" s="118"/>
      <c r="AT67" s="118">
        <v>0</v>
      </c>
      <c r="AU67" s="118"/>
      <c r="AV67" s="48">
        <v>0</v>
      </c>
      <c r="AW67" s="118"/>
      <c r="AX67" s="118">
        <v>0</v>
      </c>
      <c r="AY67" s="118"/>
      <c r="AZ67" s="118">
        <v>0</v>
      </c>
      <c r="BA67" s="118"/>
      <c r="BB67" s="48">
        <v>0</v>
      </c>
      <c r="BC67" s="118"/>
      <c r="BD67" s="118">
        <v>0</v>
      </c>
      <c r="BE67" s="118"/>
      <c r="BF67" s="49">
        <f t="shared" si="0"/>
        <v>0</v>
      </c>
      <c r="BG67" s="49">
        <f t="shared" si="1"/>
        <v>0</v>
      </c>
      <c r="BH67" s="153"/>
      <c r="BI67" s="116"/>
    </row>
    <row r="68" spans="1:61" s="56" customFormat="1" ht="127.5" x14ac:dyDescent="0.25">
      <c r="A68" s="17" t="s">
        <v>56</v>
      </c>
      <c r="B68" s="17" t="s">
        <v>60</v>
      </c>
      <c r="C68" s="17" t="s">
        <v>661</v>
      </c>
      <c r="D68" s="17" t="s">
        <v>699</v>
      </c>
      <c r="E68" s="17" t="s">
        <v>700</v>
      </c>
      <c r="F68" s="17" t="s">
        <v>701</v>
      </c>
      <c r="G68" s="17" t="s">
        <v>712</v>
      </c>
      <c r="H68" s="17" t="s">
        <v>713</v>
      </c>
      <c r="I68" s="17" t="s">
        <v>67</v>
      </c>
      <c r="J68" s="21">
        <v>1</v>
      </c>
      <c r="K68" s="21">
        <v>0</v>
      </c>
      <c r="L68" s="116" t="s">
        <v>944</v>
      </c>
      <c r="M68" s="117">
        <v>2020852500039</v>
      </c>
      <c r="N68" s="139">
        <v>0</v>
      </c>
      <c r="O68" s="118" t="s">
        <v>915</v>
      </c>
      <c r="P68" s="165">
        <v>0</v>
      </c>
      <c r="Q68" s="116"/>
      <c r="R68" s="116">
        <v>0</v>
      </c>
      <c r="S68" s="116"/>
      <c r="T68" s="116">
        <v>0</v>
      </c>
      <c r="U68" s="116"/>
      <c r="V68" s="116">
        <v>0</v>
      </c>
      <c r="W68" s="116"/>
      <c r="X68" s="116">
        <v>0</v>
      </c>
      <c r="Y68" s="116"/>
      <c r="Z68" s="48">
        <v>0</v>
      </c>
      <c r="AA68" s="118"/>
      <c r="AB68" s="118">
        <v>0</v>
      </c>
      <c r="AC68" s="118"/>
      <c r="AD68" s="48">
        <v>0</v>
      </c>
      <c r="AE68" s="119"/>
      <c r="AF68" s="48">
        <v>0</v>
      </c>
      <c r="AG68" s="118"/>
      <c r="AH68" s="48">
        <v>0</v>
      </c>
      <c r="AI68" s="118"/>
      <c r="AJ68" s="48">
        <v>0</v>
      </c>
      <c r="AK68" s="118"/>
      <c r="AL68" s="48">
        <v>0</v>
      </c>
      <c r="AM68" s="118"/>
      <c r="AN68" s="118">
        <v>0</v>
      </c>
      <c r="AO68" s="118"/>
      <c r="AP68" s="48">
        <v>0</v>
      </c>
      <c r="AQ68" s="118"/>
      <c r="AR68" s="48">
        <v>0</v>
      </c>
      <c r="AS68" s="118"/>
      <c r="AT68" s="118">
        <v>0</v>
      </c>
      <c r="AU68" s="118"/>
      <c r="AV68" s="48">
        <v>0</v>
      </c>
      <c r="AW68" s="118"/>
      <c r="AX68" s="118">
        <v>0</v>
      </c>
      <c r="AY68" s="118"/>
      <c r="AZ68" s="118">
        <v>0</v>
      </c>
      <c r="BA68" s="118"/>
      <c r="BB68" s="48">
        <v>0</v>
      </c>
      <c r="BC68" s="118"/>
      <c r="BD68" s="118">
        <v>0</v>
      </c>
      <c r="BE68" s="118"/>
      <c r="BF68" s="49">
        <f t="shared" si="0"/>
        <v>0</v>
      </c>
      <c r="BG68" s="49">
        <f t="shared" si="1"/>
        <v>0</v>
      </c>
      <c r="BH68" s="153"/>
      <c r="BI68" s="116"/>
    </row>
    <row r="69" spans="1:61" s="56" customFormat="1" x14ac:dyDescent="0.25">
      <c r="M69" s="141"/>
      <c r="N69" s="142"/>
      <c r="P69" s="163"/>
      <c r="BF69" s="149">
        <f>SUM(BF13:BF68)</f>
        <v>369068179.99000001</v>
      </c>
      <c r="BG69" s="149">
        <f>SUM(BG13:BG68)</f>
        <v>13600000</v>
      </c>
    </row>
    <row r="70" spans="1:61" s="56" customFormat="1" x14ac:dyDescent="0.25">
      <c r="M70" s="141"/>
      <c r="N70" s="142"/>
      <c r="P70" s="163"/>
      <c r="BF70" s="141"/>
    </row>
    <row r="71" spans="1:61" s="56" customFormat="1" x14ac:dyDescent="0.25">
      <c r="M71" s="141"/>
      <c r="N71" s="142"/>
      <c r="P71" s="163"/>
      <c r="BF71" s="141"/>
    </row>
    <row r="72" spans="1:61" s="56" customFormat="1" x14ac:dyDescent="0.25">
      <c r="A72" s="56" t="s">
        <v>950</v>
      </c>
      <c r="D72" s="56" t="s">
        <v>802</v>
      </c>
      <c r="G72" s="56" t="s">
        <v>803</v>
      </c>
      <c r="H72" s="56" t="s">
        <v>951</v>
      </c>
      <c r="M72" s="141"/>
      <c r="N72" s="142"/>
      <c r="P72" s="163"/>
      <c r="BF72" s="141"/>
    </row>
    <row r="73" spans="1:61" s="56" customFormat="1" x14ac:dyDescent="0.25">
      <c r="A73" s="56" t="s">
        <v>952</v>
      </c>
      <c r="D73" s="56" t="s">
        <v>801</v>
      </c>
      <c r="G73" s="56" t="s">
        <v>801</v>
      </c>
      <c r="H73" s="56" t="s">
        <v>953</v>
      </c>
      <c r="M73" s="141"/>
      <c r="N73" s="142"/>
      <c r="P73" s="163"/>
      <c r="BF73" s="141"/>
    </row>
  </sheetData>
  <mergeCells count="53">
    <mergeCell ref="A12:BI12"/>
    <mergeCell ref="AX8:AY8"/>
    <mergeCell ref="AZ8:BA8"/>
    <mergeCell ref="BB8:BC8"/>
    <mergeCell ref="BD8:BE8"/>
    <mergeCell ref="J9:J11"/>
    <mergeCell ref="K9:K11"/>
    <mergeCell ref="AL8:AM8"/>
    <mergeCell ref="AN8:AO8"/>
    <mergeCell ref="AP8:AQ8"/>
    <mergeCell ref="AR8:AS8"/>
    <mergeCell ref="AT8:AU8"/>
    <mergeCell ref="AV8:AW8"/>
    <mergeCell ref="Z8:AA8"/>
    <mergeCell ref="AB8:AC8"/>
    <mergeCell ref="AD8:AE8"/>
    <mergeCell ref="AF8:AG8"/>
    <mergeCell ref="AH8:AI8"/>
    <mergeCell ref="AJ8:AK8"/>
    <mergeCell ref="Z7:BE7"/>
    <mergeCell ref="BF7:BG8"/>
    <mergeCell ref="BH7:BH11"/>
    <mergeCell ref="BI7:BI11"/>
    <mergeCell ref="G8:G11"/>
    <mergeCell ref="H8:H11"/>
    <mergeCell ref="I8:I11"/>
    <mergeCell ref="J8:K8"/>
    <mergeCell ref="P8:Q8"/>
    <mergeCell ref="R8:S8"/>
    <mergeCell ref="G7:K7"/>
    <mergeCell ref="L7:L11"/>
    <mergeCell ref="M7:M11"/>
    <mergeCell ref="N7:N11"/>
    <mergeCell ref="O7:O11"/>
    <mergeCell ref="P7:Y7"/>
    <mergeCell ref="T8:U8"/>
    <mergeCell ref="V8:W8"/>
    <mergeCell ref="X8:Y8"/>
    <mergeCell ref="A7:A11"/>
    <mergeCell ref="B7:B11"/>
    <mergeCell ref="C7:C11"/>
    <mergeCell ref="D7:D11"/>
    <mergeCell ref="E7:E11"/>
    <mergeCell ref="F7:F11"/>
    <mergeCell ref="A1:A6"/>
    <mergeCell ref="B1:D2"/>
    <mergeCell ref="E1:BI1"/>
    <mergeCell ref="E2:BI2"/>
    <mergeCell ref="B3:D5"/>
    <mergeCell ref="E3:BH3"/>
    <mergeCell ref="E4:BH4"/>
    <mergeCell ref="E5:BI5"/>
    <mergeCell ref="B6:D6"/>
  </mergeCells>
  <pageMargins left="0.7" right="0.7" top="0.75" bottom="0.75" header="0.3" footer="0.3"/>
  <pageSetup orientation="portrait" horizontalDpi="300" verticalDpi="300"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BI200"/>
  <sheetViews>
    <sheetView topLeftCell="G1" zoomScale="85" zoomScaleNormal="85" workbookViewId="0">
      <pane xSplit="8" ySplit="12" topLeftCell="BC80" activePane="bottomRight" state="frozen"/>
      <selection activeCell="G7" sqref="G7"/>
      <selection pane="topRight" activeCell="O7" sqref="O7"/>
      <selection pane="bottomLeft" activeCell="G13" sqref="G13"/>
      <selection pane="bottomRight" activeCell="BG78" sqref="BG78"/>
    </sheetView>
  </sheetViews>
  <sheetFormatPr baseColWidth="10" defaultRowHeight="15" x14ac:dyDescent="0.25"/>
  <cols>
    <col min="1" max="1" width="29.28515625" bestFit="1" customWidth="1"/>
    <col min="2" max="2" width="25.5703125" hidden="1" customWidth="1"/>
    <col min="3" max="3" width="14.140625" hidden="1" customWidth="1"/>
    <col min="4" max="4" width="21.28515625" hidden="1" customWidth="1"/>
    <col min="5" max="5" width="24.28515625" hidden="1" customWidth="1"/>
    <col min="6" max="6" width="34.28515625" hidden="1" customWidth="1"/>
    <col min="7" max="7" width="16.5703125" style="64" customWidth="1"/>
    <col min="9" max="9" width="7.140625" bestFit="1" customWidth="1"/>
    <col min="10" max="11" width="6" bestFit="1" customWidth="1"/>
    <col min="12" max="12" width="25.42578125" style="65" hidden="1" customWidth="1"/>
    <col min="13" max="13" width="25" hidden="1" customWidth="1"/>
    <col min="14" max="14" width="18" hidden="1" customWidth="1"/>
    <col min="15" max="15" width="28.140625" customWidth="1"/>
    <col min="16" max="25" width="9.7109375" customWidth="1"/>
    <col min="26" max="26" width="15" customWidth="1"/>
    <col min="27" max="27" width="10.28515625" bestFit="1" customWidth="1"/>
    <col min="28" max="28" width="17.140625" customWidth="1"/>
    <col min="29" max="29" width="14.140625" bestFit="1" customWidth="1"/>
    <col min="30" max="30" width="16" customWidth="1"/>
    <col min="31" max="33" width="9.7109375" customWidth="1"/>
    <col min="34" max="34" width="13.85546875" customWidth="1"/>
    <col min="35" max="35" width="13.140625" bestFit="1" customWidth="1"/>
    <col min="36" max="36" width="14" customWidth="1"/>
    <col min="37" max="37" width="9.7109375" customWidth="1"/>
    <col min="38" max="38" width="14.140625" customWidth="1"/>
    <col min="39" max="39" width="10.85546875" bestFit="1" customWidth="1"/>
    <col min="40" max="40" width="15.42578125" customWidth="1"/>
    <col min="41" max="41" width="9.7109375" customWidth="1"/>
    <col min="42" max="42" width="14" customWidth="1"/>
    <col min="43" max="43" width="13.140625" bestFit="1" customWidth="1"/>
    <col min="44" max="53" width="9.7109375" customWidth="1"/>
    <col min="54" max="54" width="12.28515625" bestFit="1" customWidth="1"/>
    <col min="55" max="57" width="9.7109375" customWidth="1"/>
    <col min="58" max="58" width="16.5703125" bestFit="1" customWidth="1"/>
    <col min="59" max="59" width="15.28515625" bestFit="1" customWidth="1"/>
    <col min="60" max="60" width="35" customWidth="1"/>
    <col min="61" max="61" width="15.5703125" bestFit="1" customWidth="1"/>
  </cols>
  <sheetData>
    <row r="1" spans="1:61" ht="18" hidden="1" x14ac:dyDescent="0.25">
      <c r="A1" s="170"/>
      <c r="B1" s="171" t="s">
        <v>40</v>
      </c>
      <c r="C1" s="172"/>
      <c r="D1" s="173"/>
      <c r="E1" s="177" t="s">
        <v>42</v>
      </c>
      <c r="F1" s="178"/>
      <c r="G1" s="178"/>
      <c r="H1" s="178"/>
      <c r="I1" s="178"/>
      <c r="J1" s="178"/>
      <c r="K1" s="178"/>
      <c r="L1" s="178"/>
      <c r="M1" s="178"/>
      <c r="N1" s="178"/>
      <c r="O1" s="178"/>
      <c r="P1" s="178"/>
      <c r="Q1" s="178"/>
      <c r="R1" s="178"/>
      <c r="S1" s="178"/>
      <c r="T1" s="178"/>
      <c r="U1" s="178"/>
      <c r="V1" s="178"/>
      <c r="W1" s="178"/>
      <c r="X1" s="178"/>
      <c r="Y1" s="178"/>
      <c r="Z1" s="178"/>
      <c r="AA1" s="178"/>
      <c r="AB1" s="178"/>
      <c r="AC1" s="178"/>
      <c r="AD1" s="178"/>
      <c r="AE1" s="178"/>
      <c r="AF1" s="178"/>
      <c r="AG1" s="178"/>
      <c r="AH1" s="178"/>
      <c r="AI1" s="178"/>
      <c r="AJ1" s="178"/>
      <c r="AK1" s="178"/>
      <c r="AL1" s="178"/>
      <c r="AM1" s="178"/>
      <c r="AN1" s="178"/>
      <c r="AO1" s="178"/>
      <c r="AP1" s="178"/>
      <c r="AQ1" s="178"/>
      <c r="AR1" s="178"/>
      <c r="AS1" s="178"/>
      <c r="AT1" s="178"/>
      <c r="AU1" s="178"/>
      <c r="AV1" s="178"/>
      <c r="AW1" s="178"/>
      <c r="AX1" s="178"/>
      <c r="AY1" s="178"/>
      <c r="AZ1" s="178"/>
      <c r="BA1" s="178"/>
      <c r="BB1" s="178"/>
      <c r="BC1" s="178"/>
      <c r="BD1" s="178"/>
      <c r="BE1" s="178"/>
      <c r="BF1" s="178"/>
      <c r="BG1" s="178"/>
      <c r="BH1" s="178"/>
      <c r="BI1" s="179"/>
    </row>
    <row r="2" spans="1:61" ht="18" hidden="1" x14ac:dyDescent="0.25">
      <c r="A2" s="170"/>
      <c r="B2" s="174"/>
      <c r="C2" s="175"/>
      <c r="D2" s="176"/>
      <c r="E2" s="177" t="s">
        <v>43</v>
      </c>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8"/>
      <c r="AH2" s="178"/>
      <c r="AI2" s="178"/>
      <c r="AJ2" s="178"/>
      <c r="AK2" s="178"/>
      <c r="AL2" s="178"/>
      <c r="AM2" s="178"/>
      <c r="AN2" s="178"/>
      <c r="AO2" s="178"/>
      <c r="AP2" s="178"/>
      <c r="AQ2" s="178"/>
      <c r="AR2" s="178"/>
      <c r="AS2" s="178"/>
      <c r="AT2" s="178"/>
      <c r="AU2" s="178"/>
      <c r="AV2" s="178"/>
      <c r="AW2" s="178"/>
      <c r="AX2" s="178"/>
      <c r="AY2" s="178"/>
      <c r="AZ2" s="178"/>
      <c r="BA2" s="178"/>
      <c r="BB2" s="178"/>
      <c r="BC2" s="178"/>
      <c r="BD2" s="178"/>
      <c r="BE2" s="178"/>
      <c r="BF2" s="178"/>
      <c r="BG2" s="178"/>
      <c r="BH2" s="178"/>
      <c r="BI2" s="179"/>
    </row>
    <row r="3" spans="1:61" ht="36" hidden="1" x14ac:dyDescent="0.25">
      <c r="A3" s="170"/>
      <c r="B3" s="171" t="s">
        <v>41</v>
      </c>
      <c r="C3" s="172"/>
      <c r="D3" s="173"/>
      <c r="E3" s="177" t="s">
        <v>44</v>
      </c>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Q3" s="178"/>
      <c r="AR3" s="178"/>
      <c r="AS3" s="178"/>
      <c r="AT3" s="178"/>
      <c r="AU3" s="178"/>
      <c r="AV3" s="178"/>
      <c r="AW3" s="178"/>
      <c r="AX3" s="178"/>
      <c r="AY3" s="178"/>
      <c r="AZ3" s="178"/>
      <c r="BA3" s="178"/>
      <c r="BB3" s="178"/>
      <c r="BC3" s="178"/>
      <c r="BD3" s="178"/>
      <c r="BE3" s="178"/>
      <c r="BF3" s="178"/>
      <c r="BG3" s="178"/>
      <c r="BH3" s="179"/>
      <c r="BI3" s="13" t="s">
        <v>47</v>
      </c>
    </row>
    <row r="4" spans="1:61" ht="18" hidden="1" x14ac:dyDescent="0.25">
      <c r="A4" s="170"/>
      <c r="B4" s="180"/>
      <c r="C4" s="181"/>
      <c r="D4" s="182"/>
      <c r="E4" s="177" t="s">
        <v>45</v>
      </c>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c r="AE4" s="178"/>
      <c r="AF4" s="178"/>
      <c r="AG4" s="178"/>
      <c r="AH4" s="178"/>
      <c r="AI4" s="178"/>
      <c r="AJ4" s="178"/>
      <c r="AK4" s="178"/>
      <c r="AL4" s="178"/>
      <c r="AM4" s="178"/>
      <c r="AN4" s="178"/>
      <c r="AO4" s="178"/>
      <c r="AP4" s="178"/>
      <c r="AQ4" s="178"/>
      <c r="AR4" s="178"/>
      <c r="AS4" s="178"/>
      <c r="AT4" s="178"/>
      <c r="AU4" s="178"/>
      <c r="AV4" s="178"/>
      <c r="AW4" s="178"/>
      <c r="AX4" s="178"/>
      <c r="AY4" s="178"/>
      <c r="AZ4" s="178"/>
      <c r="BA4" s="178"/>
      <c r="BB4" s="178"/>
      <c r="BC4" s="178"/>
      <c r="BD4" s="178"/>
      <c r="BE4" s="178"/>
      <c r="BF4" s="178"/>
      <c r="BG4" s="178"/>
      <c r="BH4" s="179"/>
      <c r="BI4" s="14">
        <v>44221</v>
      </c>
    </row>
    <row r="5" spans="1:61" ht="18" hidden="1" x14ac:dyDescent="0.25">
      <c r="A5" s="170"/>
      <c r="B5" s="174"/>
      <c r="C5" s="175"/>
      <c r="D5" s="176"/>
      <c r="E5" s="183" t="s">
        <v>46</v>
      </c>
      <c r="F5" s="184"/>
      <c r="G5" s="184"/>
      <c r="H5" s="184"/>
      <c r="I5" s="184"/>
      <c r="J5" s="184"/>
      <c r="K5" s="184"/>
      <c r="L5" s="184"/>
      <c r="M5" s="184"/>
      <c r="N5" s="184"/>
      <c r="O5" s="184"/>
      <c r="P5" s="184"/>
      <c r="Q5" s="184"/>
      <c r="R5" s="184"/>
      <c r="S5" s="184"/>
      <c r="T5" s="184"/>
      <c r="U5" s="184"/>
      <c r="V5" s="184"/>
      <c r="W5" s="184"/>
      <c r="X5" s="184"/>
      <c r="Y5" s="184"/>
      <c r="Z5" s="184"/>
      <c r="AA5" s="184"/>
      <c r="AB5" s="184"/>
      <c r="AC5" s="184"/>
      <c r="AD5" s="184"/>
      <c r="AE5" s="184"/>
      <c r="AF5" s="184"/>
      <c r="AG5" s="184"/>
      <c r="AH5" s="184"/>
      <c r="AI5" s="184"/>
      <c r="AJ5" s="184"/>
      <c r="AK5" s="184"/>
      <c r="AL5" s="184"/>
      <c r="AM5" s="184"/>
      <c r="AN5" s="184"/>
      <c r="AO5" s="184"/>
      <c r="AP5" s="184"/>
      <c r="AQ5" s="184"/>
      <c r="AR5" s="184"/>
      <c r="AS5" s="184"/>
      <c r="AT5" s="184"/>
      <c r="AU5" s="184"/>
      <c r="AV5" s="184"/>
      <c r="AW5" s="184"/>
      <c r="AX5" s="184"/>
      <c r="AY5" s="184"/>
      <c r="AZ5" s="184"/>
      <c r="BA5" s="184"/>
      <c r="BB5" s="184"/>
      <c r="BC5" s="184"/>
      <c r="BD5" s="184"/>
      <c r="BE5" s="184"/>
      <c r="BF5" s="184"/>
      <c r="BG5" s="184"/>
      <c r="BH5" s="184"/>
      <c r="BI5" s="185"/>
    </row>
    <row r="6" spans="1:61" ht="18" x14ac:dyDescent="0.25">
      <c r="A6" s="170"/>
      <c r="B6" s="183" t="s">
        <v>48</v>
      </c>
      <c r="C6" s="184"/>
      <c r="D6" s="185"/>
      <c r="E6" s="12">
        <v>2021</v>
      </c>
      <c r="F6" s="12"/>
      <c r="G6" s="62"/>
      <c r="H6" s="12"/>
      <c r="I6" s="12"/>
      <c r="J6" s="11"/>
      <c r="K6" s="11"/>
      <c r="L6" s="63"/>
      <c r="M6" s="40"/>
      <c r="N6" s="41"/>
      <c r="O6" s="135"/>
      <c r="P6" s="18"/>
      <c r="Q6" s="41"/>
      <c r="R6" s="41"/>
      <c r="S6" s="41"/>
      <c r="T6" s="41"/>
      <c r="U6" s="41"/>
      <c r="V6" s="41"/>
      <c r="W6" s="41"/>
      <c r="X6" s="41"/>
      <c r="Y6" s="41"/>
      <c r="Z6" s="41"/>
      <c r="AA6" s="41"/>
      <c r="AB6" s="41"/>
      <c r="AC6" s="41"/>
      <c r="AD6" s="41"/>
      <c r="AE6" s="41"/>
      <c r="AF6" s="41"/>
      <c r="AG6" s="41"/>
      <c r="AH6" s="41"/>
      <c r="AI6" s="41"/>
      <c r="AJ6" s="41"/>
      <c r="AK6" s="41"/>
      <c r="AL6" s="41"/>
      <c r="AM6" s="41"/>
      <c r="AN6" s="41"/>
      <c r="AO6" s="41"/>
      <c r="AP6" s="41"/>
      <c r="AQ6" s="41"/>
      <c r="AR6" s="41"/>
      <c r="AS6" s="41"/>
      <c r="AT6" s="41"/>
      <c r="AU6" s="41"/>
      <c r="AV6" s="41"/>
      <c r="AW6" s="41"/>
      <c r="AX6" s="41"/>
      <c r="AY6" s="41"/>
      <c r="AZ6" s="41"/>
      <c r="BA6" s="41"/>
      <c r="BB6" s="41"/>
      <c r="BC6" s="41"/>
      <c r="BD6" s="41"/>
      <c r="BE6" s="41"/>
      <c r="BF6" s="41"/>
      <c r="BG6" s="41"/>
      <c r="BH6" s="41"/>
      <c r="BI6" s="42"/>
    </row>
    <row r="7" spans="1:61" x14ac:dyDescent="0.25">
      <c r="A7" s="188" t="s">
        <v>38</v>
      </c>
      <c r="B7" s="188" t="s">
        <v>0</v>
      </c>
      <c r="C7" s="188" t="s">
        <v>50</v>
      </c>
      <c r="D7" s="188" t="s">
        <v>1</v>
      </c>
      <c r="E7" s="188" t="s">
        <v>51</v>
      </c>
      <c r="F7" s="188" t="s">
        <v>52</v>
      </c>
      <c r="G7" s="190" t="s">
        <v>2</v>
      </c>
      <c r="H7" s="190"/>
      <c r="I7" s="190"/>
      <c r="J7" s="190"/>
      <c r="K7" s="190"/>
      <c r="L7" s="188" t="s">
        <v>3</v>
      </c>
      <c r="M7" s="188" t="s">
        <v>35</v>
      </c>
      <c r="N7" s="188" t="s">
        <v>797</v>
      </c>
      <c r="O7" s="188" t="s">
        <v>4</v>
      </c>
      <c r="P7" s="201" t="s">
        <v>5</v>
      </c>
      <c r="Q7" s="190"/>
      <c r="R7" s="190"/>
      <c r="S7" s="190"/>
      <c r="T7" s="190"/>
      <c r="U7" s="190"/>
      <c r="V7" s="190"/>
      <c r="W7" s="190"/>
      <c r="X7" s="190"/>
      <c r="Y7" s="190"/>
      <c r="Z7" s="204" t="s">
        <v>6</v>
      </c>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5"/>
      <c r="AY7" s="205"/>
      <c r="AZ7" s="205"/>
      <c r="BA7" s="205"/>
      <c r="BB7" s="205"/>
      <c r="BC7" s="205"/>
      <c r="BD7" s="205"/>
      <c r="BE7" s="206"/>
      <c r="BF7" s="207" t="s">
        <v>37</v>
      </c>
      <c r="BG7" s="208"/>
      <c r="BH7" s="190" t="s">
        <v>7</v>
      </c>
      <c r="BI7" s="190" t="s">
        <v>8</v>
      </c>
    </row>
    <row r="8" spans="1:61" ht="24.75" customHeight="1" x14ac:dyDescent="0.25">
      <c r="A8" s="189"/>
      <c r="B8" s="189"/>
      <c r="C8" s="189"/>
      <c r="D8" s="189"/>
      <c r="E8" s="189"/>
      <c r="F8" s="189"/>
      <c r="G8" s="191" t="s">
        <v>9</v>
      </c>
      <c r="H8" s="191" t="s">
        <v>10</v>
      </c>
      <c r="I8" s="191" t="s">
        <v>11</v>
      </c>
      <c r="J8" s="192" t="s">
        <v>12</v>
      </c>
      <c r="K8" s="192"/>
      <c r="L8" s="189"/>
      <c r="M8" s="189"/>
      <c r="N8" s="189"/>
      <c r="O8" s="189"/>
      <c r="P8" s="193" t="s">
        <v>36</v>
      </c>
      <c r="Q8" s="187"/>
      <c r="R8" s="186" t="s">
        <v>13</v>
      </c>
      <c r="S8" s="187"/>
      <c r="T8" s="186" t="s">
        <v>14</v>
      </c>
      <c r="U8" s="187"/>
      <c r="V8" s="186" t="s">
        <v>15</v>
      </c>
      <c r="W8" s="187"/>
      <c r="X8" s="186" t="s">
        <v>16</v>
      </c>
      <c r="Y8" s="187"/>
      <c r="Z8" s="202" t="s">
        <v>39</v>
      </c>
      <c r="AA8" s="203"/>
      <c r="AB8" s="202" t="s">
        <v>57</v>
      </c>
      <c r="AC8" s="203"/>
      <c r="AD8" s="217" t="s">
        <v>17</v>
      </c>
      <c r="AE8" s="218"/>
      <c r="AF8" s="202" t="s">
        <v>18</v>
      </c>
      <c r="AG8" s="203"/>
      <c r="AH8" s="202" t="s">
        <v>19</v>
      </c>
      <c r="AI8" s="203"/>
      <c r="AJ8" s="202" t="s">
        <v>20</v>
      </c>
      <c r="AK8" s="203"/>
      <c r="AL8" s="202" t="s">
        <v>21</v>
      </c>
      <c r="AM8" s="203"/>
      <c r="AN8" s="202" t="s">
        <v>49</v>
      </c>
      <c r="AO8" s="203"/>
      <c r="AP8" s="202" t="s">
        <v>22</v>
      </c>
      <c r="AQ8" s="203"/>
      <c r="AR8" s="202" t="s">
        <v>23</v>
      </c>
      <c r="AS8" s="203"/>
      <c r="AT8" s="202" t="s">
        <v>24</v>
      </c>
      <c r="AU8" s="203"/>
      <c r="AV8" s="202" t="s">
        <v>25</v>
      </c>
      <c r="AW8" s="203"/>
      <c r="AX8" s="202" t="s">
        <v>26</v>
      </c>
      <c r="AY8" s="203"/>
      <c r="AZ8" s="202" t="s">
        <v>27</v>
      </c>
      <c r="BA8" s="203"/>
      <c r="BB8" s="202" t="s">
        <v>28</v>
      </c>
      <c r="BC8" s="203"/>
      <c r="BD8" s="212" t="s">
        <v>29</v>
      </c>
      <c r="BE8" s="213"/>
      <c r="BF8" s="204"/>
      <c r="BG8" s="205"/>
      <c r="BH8" s="191"/>
      <c r="BI8" s="191"/>
    </row>
    <row r="9" spans="1:61" x14ac:dyDescent="0.25">
      <c r="A9" s="189"/>
      <c r="B9" s="189"/>
      <c r="C9" s="189"/>
      <c r="D9" s="189"/>
      <c r="E9" s="189"/>
      <c r="F9" s="189"/>
      <c r="G9" s="191"/>
      <c r="H9" s="191"/>
      <c r="I9" s="191"/>
      <c r="J9" s="214" t="s">
        <v>31</v>
      </c>
      <c r="K9" s="192" t="s">
        <v>30</v>
      </c>
      <c r="L9" s="189"/>
      <c r="M9" s="189"/>
      <c r="N9" s="189"/>
      <c r="O9" s="189"/>
      <c r="P9" s="7" t="s">
        <v>31</v>
      </c>
      <c r="Q9" s="43" t="s">
        <v>30</v>
      </c>
      <c r="R9" s="43" t="s">
        <v>31</v>
      </c>
      <c r="S9" s="43" t="s">
        <v>30</v>
      </c>
      <c r="T9" s="43" t="s">
        <v>31</v>
      </c>
      <c r="U9" s="43" t="s">
        <v>30</v>
      </c>
      <c r="V9" s="43" t="s">
        <v>31</v>
      </c>
      <c r="W9" s="43" t="s">
        <v>30</v>
      </c>
      <c r="X9" s="43" t="s">
        <v>31</v>
      </c>
      <c r="Y9" s="43" t="s">
        <v>30</v>
      </c>
      <c r="Z9" s="4" t="s">
        <v>31</v>
      </c>
      <c r="AA9" s="43" t="s">
        <v>30</v>
      </c>
      <c r="AB9" s="4" t="s">
        <v>31</v>
      </c>
      <c r="AC9" s="43" t="s">
        <v>30</v>
      </c>
      <c r="AD9" s="4" t="s">
        <v>31</v>
      </c>
      <c r="AE9" s="43" t="s">
        <v>30</v>
      </c>
      <c r="AF9" s="4" t="s">
        <v>31</v>
      </c>
      <c r="AG9" s="43" t="s">
        <v>30</v>
      </c>
      <c r="AH9" s="4" t="s">
        <v>31</v>
      </c>
      <c r="AI9" s="43" t="s">
        <v>30</v>
      </c>
      <c r="AJ9" s="4" t="s">
        <v>31</v>
      </c>
      <c r="AK9" s="43" t="s">
        <v>30</v>
      </c>
      <c r="AL9" s="4" t="s">
        <v>31</v>
      </c>
      <c r="AM9" s="43" t="s">
        <v>30</v>
      </c>
      <c r="AN9" s="43" t="s">
        <v>31</v>
      </c>
      <c r="AO9" s="43" t="s">
        <v>30</v>
      </c>
      <c r="AP9" s="4" t="s">
        <v>31</v>
      </c>
      <c r="AQ9" s="43" t="s">
        <v>30</v>
      </c>
      <c r="AR9" s="4" t="s">
        <v>31</v>
      </c>
      <c r="AS9" s="43" t="s">
        <v>30</v>
      </c>
      <c r="AT9" s="43" t="s">
        <v>31</v>
      </c>
      <c r="AU9" s="43" t="s">
        <v>30</v>
      </c>
      <c r="AV9" s="4" t="s">
        <v>31</v>
      </c>
      <c r="AW9" s="43" t="s">
        <v>30</v>
      </c>
      <c r="AX9" s="43" t="s">
        <v>31</v>
      </c>
      <c r="AY9" s="43" t="s">
        <v>30</v>
      </c>
      <c r="AZ9" s="43" t="s">
        <v>31</v>
      </c>
      <c r="BA9" s="43" t="s">
        <v>30</v>
      </c>
      <c r="BB9" s="4" t="s">
        <v>31</v>
      </c>
      <c r="BC9" s="43" t="s">
        <v>30</v>
      </c>
      <c r="BD9" s="43" t="s">
        <v>31</v>
      </c>
      <c r="BE9" s="43" t="s">
        <v>30</v>
      </c>
      <c r="BF9" s="5" t="s">
        <v>31</v>
      </c>
      <c r="BG9" s="8" t="s">
        <v>30</v>
      </c>
      <c r="BH9" s="191"/>
      <c r="BI9" s="191"/>
    </row>
    <row r="10" spans="1:61" s="127" customFormat="1" ht="12" x14ac:dyDescent="0.2">
      <c r="A10" s="189"/>
      <c r="B10" s="189"/>
      <c r="C10" s="189"/>
      <c r="D10" s="189"/>
      <c r="E10" s="189"/>
      <c r="F10" s="189"/>
      <c r="G10" s="191"/>
      <c r="H10" s="191"/>
      <c r="I10" s="191"/>
      <c r="J10" s="214"/>
      <c r="K10" s="192"/>
      <c r="L10" s="189"/>
      <c r="M10" s="189"/>
      <c r="N10" s="189"/>
      <c r="O10" s="189"/>
      <c r="P10" s="124"/>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6"/>
      <c r="BH10" s="191"/>
      <c r="BI10" s="191"/>
    </row>
    <row r="11" spans="1:61" x14ac:dyDescent="0.25">
      <c r="A11" s="189"/>
      <c r="B11" s="189"/>
      <c r="C11" s="189"/>
      <c r="D11" s="189"/>
      <c r="E11" s="189"/>
      <c r="F11" s="189"/>
      <c r="G11" s="188"/>
      <c r="H11" s="188"/>
      <c r="I11" s="188"/>
      <c r="J11" s="215"/>
      <c r="K11" s="216"/>
      <c r="L11" s="190"/>
      <c r="M11" s="190"/>
      <c r="N11" s="189"/>
      <c r="O11" s="189"/>
      <c r="P11" s="20"/>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15"/>
      <c r="BG11" s="16"/>
      <c r="BH11" s="188"/>
      <c r="BI11" s="188"/>
    </row>
    <row r="12" spans="1:61" s="115" customFormat="1" x14ac:dyDescent="0.25">
      <c r="A12" s="225"/>
      <c r="B12" s="226"/>
      <c r="C12" s="226"/>
      <c r="D12" s="226"/>
      <c r="E12" s="226"/>
      <c r="F12" s="226"/>
      <c r="G12" s="226"/>
      <c r="H12" s="226"/>
      <c r="I12" s="226"/>
      <c r="J12" s="226"/>
      <c r="K12" s="226"/>
      <c r="L12" s="226"/>
      <c r="M12" s="226"/>
      <c r="N12" s="226"/>
      <c r="O12" s="226"/>
      <c r="P12" s="226"/>
      <c r="Q12" s="226"/>
      <c r="R12" s="226"/>
      <c r="S12" s="226"/>
      <c r="T12" s="226"/>
      <c r="U12" s="226"/>
      <c r="V12" s="226"/>
      <c r="W12" s="226"/>
      <c r="X12" s="226"/>
      <c r="Y12" s="226"/>
      <c r="Z12" s="226"/>
      <c r="AA12" s="226"/>
      <c r="AB12" s="226"/>
      <c r="AC12" s="226"/>
      <c r="AD12" s="226"/>
      <c r="AE12" s="226"/>
      <c r="AF12" s="226"/>
      <c r="AG12" s="226"/>
      <c r="AH12" s="226"/>
      <c r="AI12" s="226"/>
      <c r="AJ12" s="226"/>
      <c r="AK12" s="226"/>
      <c r="AL12" s="226"/>
      <c r="AM12" s="226"/>
      <c r="AN12" s="226"/>
      <c r="AO12" s="226"/>
      <c r="AP12" s="226"/>
      <c r="AQ12" s="226"/>
      <c r="AR12" s="226"/>
      <c r="AS12" s="226"/>
      <c r="AT12" s="226"/>
      <c r="AU12" s="226"/>
      <c r="AV12" s="226"/>
      <c r="AW12" s="226"/>
      <c r="AX12" s="226"/>
      <c r="AY12" s="226"/>
      <c r="AZ12" s="226"/>
      <c r="BA12" s="226"/>
      <c r="BB12" s="226"/>
      <c r="BC12" s="226"/>
      <c r="BD12" s="226"/>
      <c r="BE12" s="226"/>
      <c r="BF12" s="226"/>
      <c r="BG12" s="226"/>
      <c r="BH12" s="226"/>
      <c r="BI12" s="227"/>
    </row>
    <row r="13" spans="1:61" s="56" customFormat="1" ht="108" x14ac:dyDescent="0.25">
      <c r="A13" s="17" t="s">
        <v>53</v>
      </c>
      <c r="B13" s="17" t="s">
        <v>170</v>
      </c>
      <c r="C13" s="17" t="s">
        <v>171</v>
      </c>
      <c r="D13" s="17" t="s">
        <v>172</v>
      </c>
      <c r="E13" s="17" t="s">
        <v>173</v>
      </c>
      <c r="F13" s="17" t="s">
        <v>174</v>
      </c>
      <c r="G13" s="17" t="s">
        <v>175</v>
      </c>
      <c r="H13" s="17" t="s">
        <v>176</v>
      </c>
      <c r="I13" s="17" t="s">
        <v>67</v>
      </c>
      <c r="J13" s="21">
        <v>1</v>
      </c>
      <c r="K13" s="21">
        <v>1</v>
      </c>
      <c r="L13" s="116" t="s">
        <v>859</v>
      </c>
      <c r="M13" s="117">
        <v>2020852500006</v>
      </c>
      <c r="N13" s="116"/>
      <c r="O13" s="118" t="s">
        <v>860</v>
      </c>
      <c r="P13" s="21">
        <v>1</v>
      </c>
      <c r="Q13" s="116"/>
      <c r="R13" s="116"/>
      <c r="S13" s="116"/>
      <c r="T13" s="154">
        <v>1</v>
      </c>
      <c r="U13" s="116"/>
      <c r="V13" s="116">
        <v>1</v>
      </c>
      <c r="W13" s="116"/>
      <c r="X13" s="116"/>
      <c r="Y13" s="116"/>
      <c r="Z13" s="48"/>
      <c r="AA13" s="118"/>
      <c r="AB13" s="118">
        <v>4000000</v>
      </c>
      <c r="AC13" s="118">
        <v>7000000</v>
      </c>
      <c r="AD13" s="48"/>
      <c r="AE13" s="119"/>
      <c r="AF13" s="48"/>
      <c r="AG13" s="118"/>
      <c r="AH13" s="48">
        <v>9854028</v>
      </c>
      <c r="AI13" s="118">
        <v>8000000</v>
      </c>
      <c r="AJ13" s="48"/>
      <c r="AK13" s="118"/>
      <c r="AL13" s="48"/>
      <c r="AM13" s="118"/>
      <c r="AN13" s="118"/>
      <c r="AO13" s="118"/>
      <c r="AP13" s="48"/>
      <c r="AQ13" s="118"/>
      <c r="AR13" s="48"/>
      <c r="AS13" s="118"/>
      <c r="AT13" s="118"/>
      <c r="AU13" s="118"/>
      <c r="AV13" s="48"/>
      <c r="AW13" s="118"/>
      <c r="AX13" s="118"/>
      <c r="AY13" s="118"/>
      <c r="AZ13" s="118"/>
      <c r="BA13" s="118"/>
      <c r="BB13" s="48"/>
      <c r="BC13" s="118"/>
      <c r="BD13" s="118"/>
      <c r="BE13" s="118"/>
      <c r="BF13" s="49">
        <f>SUM(Z13:BE13)</f>
        <v>28854028</v>
      </c>
      <c r="BG13" s="49">
        <f>+AA13+AC13+AE13+AG13+AI13+AK13+AM13+AO13+AQ13+AS13+AU13+AW13+AY13+BA13+BC13+BE13</f>
        <v>15000000</v>
      </c>
      <c r="BH13" s="153" t="s">
        <v>1139</v>
      </c>
      <c r="BI13" s="116" t="s">
        <v>861</v>
      </c>
    </row>
    <row r="14" spans="1:61" s="56" customFormat="1" ht="102" x14ac:dyDescent="0.25">
      <c r="A14" s="17" t="s">
        <v>53</v>
      </c>
      <c r="B14" s="17" t="s">
        <v>170</v>
      </c>
      <c r="C14" s="17" t="s">
        <v>171</v>
      </c>
      <c r="D14" s="17" t="s">
        <v>172</v>
      </c>
      <c r="E14" s="17" t="s">
        <v>173</v>
      </c>
      <c r="F14" s="17" t="s">
        <v>174</v>
      </c>
      <c r="G14" s="17" t="s">
        <v>177</v>
      </c>
      <c r="H14" s="17" t="s">
        <v>178</v>
      </c>
      <c r="I14" s="17" t="s">
        <v>67</v>
      </c>
      <c r="J14" s="21">
        <v>3</v>
      </c>
      <c r="K14" s="21">
        <v>0</v>
      </c>
      <c r="L14" s="116" t="s">
        <v>859</v>
      </c>
      <c r="M14" s="117">
        <v>2020852500006</v>
      </c>
      <c r="N14" s="120"/>
      <c r="O14" s="118" t="s">
        <v>862</v>
      </c>
      <c r="P14" s="21">
        <v>1</v>
      </c>
      <c r="Q14" s="116"/>
      <c r="R14" s="116"/>
      <c r="S14" s="154">
        <v>1</v>
      </c>
      <c r="T14" s="116">
        <v>1</v>
      </c>
      <c r="U14" s="116"/>
      <c r="V14" s="116"/>
      <c r="W14" s="116"/>
      <c r="X14" s="116"/>
      <c r="Y14" s="116"/>
      <c r="Z14" s="48"/>
      <c r="AA14" s="118"/>
      <c r="AB14" s="118">
        <f>150000000+68334796+364462496.14</f>
        <v>582797292.13999999</v>
      </c>
      <c r="AC14" s="118"/>
      <c r="AD14" s="48"/>
      <c r="AE14" s="119"/>
      <c r="AF14" s="48"/>
      <c r="AG14" s="118"/>
      <c r="AH14" s="48"/>
      <c r="AI14" s="118"/>
      <c r="AJ14" s="48"/>
      <c r="AK14" s="118"/>
      <c r="AL14" s="48"/>
      <c r="AM14" s="118"/>
      <c r="AN14" s="118"/>
      <c r="AO14" s="118"/>
      <c r="AP14" s="48"/>
      <c r="AQ14" s="118"/>
      <c r="AR14" s="48"/>
      <c r="AS14" s="118"/>
      <c r="AT14" s="118"/>
      <c r="AU14" s="118"/>
      <c r="AV14" s="48"/>
      <c r="AW14" s="118"/>
      <c r="AX14" s="118"/>
      <c r="AY14" s="118"/>
      <c r="AZ14" s="118"/>
      <c r="BA14" s="118"/>
      <c r="BB14" s="48"/>
      <c r="BC14" s="118"/>
      <c r="BD14" s="118"/>
      <c r="BE14" s="118"/>
      <c r="BF14" s="49">
        <f t="shared" ref="BF14:BF41" si="0">SUM(Z14:BE14)</f>
        <v>582797292.13999999</v>
      </c>
      <c r="BG14" s="49">
        <f t="shared" ref="BG14:BG29" si="1">+AA14+AC14+AE14+AG14+AI14+AK14+AM14+AO14+AQ14+AS14+AU14+AW14+AY14+BA14+BC14+BE14</f>
        <v>0</v>
      </c>
      <c r="BH14" s="153" t="s">
        <v>1113</v>
      </c>
      <c r="BI14" s="116" t="s">
        <v>861</v>
      </c>
    </row>
    <row r="15" spans="1:61" s="56" customFormat="1" ht="102" x14ac:dyDescent="0.25">
      <c r="A15" s="17" t="s">
        <v>53</v>
      </c>
      <c r="B15" s="17" t="s">
        <v>170</v>
      </c>
      <c r="C15" s="17" t="s">
        <v>171</v>
      </c>
      <c r="D15" s="17" t="s">
        <v>172</v>
      </c>
      <c r="E15" s="17" t="s">
        <v>173</v>
      </c>
      <c r="F15" s="17" t="s">
        <v>179</v>
      </c>
      <c r="G15" s="17" t="s">
        <v>180</v>
      </c>
      <c r="H15" s="17" t="s">
        <v>181</v>
      </c>
      <c r="I15" s="17" t="s">
        <v>67</v>
      </c>
      <c r="J15" s="21">
        <v>6</v>
      </c>
      <c r="K15" s="21">
        <v>1</v>
      </c>
      <c r="L15" s="116" t="s">
        <v>859</v>
      </c>
      <c r="M15" s="117">
        <v>2020852500006</v>
      </c>
      <c r="N15" s="120"/>
      <c r="O15" s="17" t="s">
        <v>1068</v>
      </c>
      <c r="P15" s="21">
        <v>1</v>
      </c>
      <c r="Q15" s="116"/>
      <c r="R15" s="116"/>
      <c r="S15" s="116"/>
      <c r="T15" s="116"/>
      <c r="U15" s="154"/>
      <c r="V15" s="116">
        <v>1</v>
      </c>
      <c r="W15" s="116"/>
      <c r="X15" s="116"/>
      <c r="Y15" s="116"/>
      <c r="Z15" s="48"/>
      <c r="AA15" s="118"/>
      <c r="AB15" s="118">
        <v>25000000</v>
      </c>
      <c r="AC15" s="118">
        <v>17871700</v>
      </c>
      <c r="AD15" s="48"/>
      <c r="AE15" s="119"/>
      <c r="AF15" s="48"/>
      <c r="AG15" s="118"/>
      <c r="AH15" s="48"/>
      <c r="AI15" s="118"/>
      <c r="AJ15" s="48"/>
      <c r="AK15" s="118"/>
      <c r="AL15" s="48"/>
      <c r="AM15" s="118"/>
      <c r="AN15" s="118"/>
      <c r="AO15" s="118"/>
      <c r="AP15" s="48"/>
      <c r="AQ15" s="118"/>
      <c r="AR15" s="48"/>
      <c r="AS15" s="118"/>
      <c r="AT15" s="118"/>
      <c r="AU15" s="118"/>
      <c r="AV15" s="48"/>
      <c r="AW15" s="118"/>
      <c r="AX15" s="118"/>
      <c r="AY15" s="118"/>
      <c r="AZ15" s="118"/>
      <c r="BA15" s="118"/>
      <c r="BB15" s="48"/>
      <c r="BC15" s="118"/>
      <c r="BD15" s="118"/>
      <c r="BE15" s="118"/>
      <c r="BF15" s="49">
        <f t="shared" si="0"/>
        <v>42871700</v>
      </c>
      <c r="BG15" s="49">
        <f t="shared" si="1"/>
        <v>17871700</v>
      </c>
      <c r="BH15" s="153" t="s">
        <v>1140</v>
      </c>
      <c r="BI15" s="116" t="s">
        <v>861</v>
      </c>
    </row>
    <row r="16" spans="1:61" s="56" customFormat="1" ht="89.25" x14ac:dyDescent="0.25">
      <c r="A16" s="17" t="s">
        <v>53</v>
      </c>
      <c r="B16" s="17" t="s">
        <v>170</v>
      </c>
      <c r="C16" s="17" t="s">
        <v>171</v>
      </c>
      <c r="D16" s="17" t="s">
        <v>172</v>
      </c>
      <c r="E16" s="17" t="s">
        <v>182</v>
      </c>
      <c r="F16" s="17" t="s">
        <v>174</v>
      </c>
      <c r="G16" s="17" t="s">
        <v>183</v>
      </c>
      <c r="H16" s="17" t="s">
        <v>184</v>
      </c>
      <c r="I16" s="17" t="s">
        <v>67</v>
      </c>
      <c r="J16" s="21">
        <v>2500</v>
      </c>
      <c r="K16" s="21">
        <v>607</v>
      </c>
      <c r="L16" s="116" t="s">
        <v>859</v>
      </c>
      <c r="M16" s="117">
        <v>2020852500006</v>
      </c>
      <c r="N16" s="120"/>
      <c r="O16" s="17" t="s">
        <v>1069</v>
      </c>
      <c r="P16" s="21">
        <v>790</v>
      </c>
      <c r="Q16" s="116"/>
      <c r="R16" s="116"/>
      <c r="S16" s="154">
        <v>355</v>
      </c>
      <c r="T16" s="116">
        <v>300</v>
      </c>
      <c r="U16" s="276"/>
      <c r="V16" s="116">
        <v>300</v>
      </c>
      <c r="W16" s="116"/>
      <c r="X16" s="116">
        <v>190</v>
      </c>
      <c r="Y16" s="116"/>
      <c r="Z16" s="48"/>
      <c r="AA16" s="48"/>
      <c r="AB16" s="48">
        <f>262000000+992801+47775740.47</f>
        <v>310768541.47000003</v>
      </c>
      <c r="AC16" s="48">
        <v>158499780</v>
      </c>
      <c r="AD16" s="48"/>
      <c r="AE16" s="119"/>
      <c r="AF16" s="48"/>
      <c r="AG16" s="118"/>
      <c r="AH16" s="48">
        <f>250702.93+6661312.25</f>
        <v>6912015.1799999997</v>
      </c>
      <c r="AI16" s="118"/>
      <c r="AJ16" s="48"/>
      <c r="AK16" s="118"/>
      <c r="AL16" s="48"/>
      <c r="AM16" s="118"/>
      <c r="AN16" s="118"/>
      <c r="AO16" s="118"/>
      <c r="AP16" s="48"/>
      <c r="AQ16" s="118"/>
      <c r="AR16" s="48"/>
      <c r="AS16" s="118"/>
      <c r="AT16" s="118"/>
      <c r="AU16" s="118"/>
      <c r="AV16" s="48"/>
      <c r="AW16" s="118"/>
      <c r="AX16" s="118"/>
      <c r="AY16" s="118"/>
      <c r="AZ16" s="118"/>
      <c r="BA16" s="118"/>
      <c r="BB16" s="48"/>
      <c r="BC16" s="118"/>
      <c r="BD16" s="118"/>
      <c r="BE16" s="118"/>
      <c r="BF16" s="49">
        <f t="shared" si="0"/>
        <v>476180336.65000004</v>
      </c>
      <c r="BG16" s="49">
        <f t="shared" si="1"/>
        <v>158499780</v>
      </c>
      <c r="BH16" s="153" t="s">
        <v>1141</v>
      </c>
      <c r="BI16" s="116" t="s">
        <v>861</v>
      </c>
    </row>
    <row r="17" spans="1:61" s="56" customFormat="1" ht="114.75" x14ac:dyDescent="0.25">
      <c r="A17" s="17" t="s">
        <v>53</v>
      </c>
      <c r="B17" s="17" t="s">
        <v>170</v>
      </c>
      <c r="C17" s="17" t="s">
        <v>171</v>
      </c>
      <c r="D17" s="17" t="s">
        <v>172</v>
      </c>
      <c r="E17" s="17" t="s">
        <v>182</v>
      </c>
      <c r="F17" s="17" t="s">
        <v>174</v>
      </c>
      <c r="G17" s="17" t="s">
        <v>185</v>
      </c>
      <c r="H17" s="17" t="s">
        <v>186</v>
      </c>
      <c r="I17" s="17" t="s">
        <v>67</v>
      </c>
      <c r="J17" s="21">
        <v>2</v>
      </c>
      <c r="K17" s="21">
        <v>0</v>
      </c>
      <c r="L17" s="116" t="s">
        <v>859</v>
      </c>
      <c r="M17" s="117">
        <v>2020852500006</v>
      </c>
      <c r="N17" s="120"/>
      <c r="O17" s="17" t="s">
        <v>1070</v>
      </c>
      <c r="P17" s="21">
        <v>1</v>
      </c>
      <c r="Q17" s="116"/>
      <c r="R17" s="116"/>
      <c r="S17" s="154">
        <v>1</v>
      </c>
      <c r="T17" s="116"/>
      <c r="U17" s="116"/>
      <c r="V17" s="116">
        <v>1</v>
      </c>
      <c r="W17" s="116"/>
      <c r="X17" s="116"/>
      <c r="Y17" s="116"/>
      <c r="Z17" s="48"/>
      <c r="AA17" s="118"/>
      <c r="AB17" s="118"/>
      <c r="AC17" s="118"/>
      <c r="AD17" s="48"/>
      <c r="AE17" s="119"/>
      <c r="AF17" s="48"/>
      <c r="AG17" s="118"/>
      <c r="AH17" s="48"/>
      <c r="AI17" s="118"/>
      <c r="AJ17" s="48"/>
      <c r="AK17" s="118"/>
      <c r="AL17" s="48"/>
      <c r="AM17" s="118"/>
      <c r="AN17" s="118"/>
      <c r="AO17" s="118"/>
      <c r="AP17" s="48"/>
      <c r="AQ17" s="118"/>
      <c r="AR17" s="48"/>
      <c r="AS17" s="118"/>
      <c r="AT17" s="118"/>
      <c r="AU17" s="118"/>
      <c r="AV17" s="48"/>
      <c r="AW17" s="118"/>
      <c r="AX17" s="118"/>
      <c r="AY17" s="118"/>
      <c r="AZ17" s="118"/>
      <c r="BA17" s="118"/>
      <c r="BB17" s="48"/>
      <c r="BC17" s="118"/>
      <c r="BD17" s="118"/>
      <c r="BE17" s="118"/>
      <c r="BF17" s="49">
        <f t="shared" si="0"/>
        <v>0</v>
      </c>
      <c r="BG17" s="49">
        <f t="shared" si="1"/>
        <v>0</v>
      </c>
      <c r="BH17" s="153" t="s">
        <v>1114</v>
      </c>
      <c r="BI17" s="116" t="s">
        <v>861</v>
      </c>
    </row>
    <row r="18" spans="1:61" s="56" customFormat="1" ht="114.75" x14ac:dyDescent="0.25">
      <c r="A18" s="17" t="s">
        <v>53</v>
      </c>
      <c r="B18" s="17" t="s">
        <v>170</v>
      </c>
      <c r="C18" s="17" t="s">
        <v>171</v>
      </c>
      <c r="D18" s="17" t="s">
        <v>172</v>
      </c>
      <c r="E18" s="17" t="s">
        <v>182</v>
      </c>
      <c r="F18" s="17" t="s">
        <v>174</v>
      </c>
      <c r="G18" s="17" t="s">
        <v>187</v>
      </c>
      <c r="H18" s="17" t="s">
        <v>188</v>
      </c>
      <c r="I18" s="17" t="s">
        <v>67</v>
      </c>
      <c r="J18" s="21">
        <v>3</v>
      </c>
      <c r="K18" s="21">
        <v>0</v>
      </c>
      <c r="L18" s="116" t="s">
        <v>859</v>
      </c>
      <c r="M18" s="117">
        <v>2020852500006</v>
      </c>
      <c r="N18" s="120"/>
      <c r="O18" s="17" t="s">
        <v>1071</v>
      </c>
      <c r="P18" s="21">
        <v>1</v>
      </c>
      <c r="Q18" s="116"/>
      <c r="R18" s="116"/>
      <c r="S18" s="116"/>
      <c r="T18" s="116"/>
      <c r="U18" s="116"/>
      <c r="V18" s="116">
        <v>1</v>
      </c>
      <c r="W18" s="116"/>
      <c r="X18" s="116"/>
      <c r="Y18" s="116"/>
      <c r="Z18" s="48"/>
      <c r="AA18" s="118"/>
      <c r="AB18" s="118">
        <v>22000000</v>
      </c>
      <c r="AC18" s="118">
        <v>13000000</v>
      </c>
      <c r="AD18" s="48"/>
      <c r="AE18" s="119"/>
      <c r="AF18" s="48"/>
      <c r="AG18" s="118"/>
      <c r="AH18" s="48"/>
      <c r="AI18" s="118"/>
      <c r="AJ18" s="48"/>
      <c r="AK18" s="118"/>
      <c r="AL18" s="48"/>
      <c r="AM18" s="118"/>
      <c r="AN18" s="118"/>
      <c r="AO18" s="118"/>
      <c r="AP18" s="48"/>
      <c r="AQ18" s="118"/>
      <c r="AR18" s="48"/>
      <c r="AS18" s="118"/>
      <c r="AT18" s="118"/>
      <c r="AU18" s="118"/>
      <c r="AV18" s="48"/>
      <c r="AW18" s="118"/>
      <c r="AX18" s="118"/>
      <c r="AY18" s="118"/>
      <c r="AZ18" s="118"/>
      <c r="BA18" s="118"/>
      <c r="BB18" s="48"/>
      <c r="BC18" s="118"/>
      <c r="BD18" s="118"/>
      <c r="BE18" s="118"/>
      <c r="BF18" s="49">
        <f t="shared" si="0"/>
        <v>35000000</v>
      </c>
      <c r="BG18" s="49">
        <f t="shared" si="1"/>
        <v>13000000</v>
      </c>
      <c r="BH18" s="153" t="s">
        <v>1142</v>
      </c>
      <c r="BI18" s="116" t="s">
        <v>861</v>
      </c>
    </row>
    <row r="19" spans="1:61" s="56" customFormat="1" ht="63.75" x14ac:dyDescent="0.25">
      <c r="A19" s="17" t="s">
        <v>53</v>
      </c>
      <c r="B19" s="17" t="s">
        <v>170</v>
      </c>
      <c r="C19" s="17" t="s">
        <v>171</v>
      </c>
      <c r="D19" s="17" t="s">
        <v>189</v>
      </c>
      <c r="E19" s="17" t="s">
        <v>190</v>
      </c>
      <c r="F19" s="17" t="s">
        <v>191</v>
      </c>
      <c r="G19" s="17" t="s">
        <v>192</v>
      </c>
      <c r="H19" s="17" t="s">
        <v>193</v>
      </c>
      <c r="I19" s="17" t="s">
        <v>67</v>
      </c>
      <c r="J19" s="21">
        <v>1</v>
      </c>
      <c r="K19" s="21">
        <v>0</v>
      </c>
      <c r="L19" s="116" t="s">
        <v>859</v>
      </c>
      <c r="M19" s="117">
        <v>2020852500006</v>
      </c>
      <c r="N19" s="120"/>
      <c r="O19" s="17" t="s">
        <v>1072</v>
      </c>
      <c r="P19" s="21">
        <v>1</v>
      </c>
      <c r="Q19" s="116"/>
      <c r="R19" s="116"/>
      <c r="S19" s="116"/>
      <c r="T19" s="116"/>
      <c r="U19" s="116"/>
      <c r="V19" s="116">
        <v>1</v>
      </c>
      <c r="W19" s="116"/>
      <c r="X19" s="116"/>
      <c r="Y19" s="116"/>
      <c r="Z19" s="48"/>
      <c r="AA19" s="118"/>
      <c r="AB19" s="118"/>
      <c r="AC19" s="118"/>
      <c r="AD19" s="48"/>
      <c r="AE19" s="119"/>
      <c r="AF19" s="48"/>
      <c r="AG19" s="118"/>
      <c r="AH19" s="48"/>
      <c r="AI19" s="118"/>
      <c r="AJ19" s="48"/>
      <c r="AK19" s="118"/>
      <c r="AL19" s="48"/>
      <c r="AM19" s="118"/>
      <c r="AN19" s="118"/>
      <c r="AO19" s="118"/>
      <c r="AP19" s="48"/>
      <c r="AQ19" s="118"/>
      <c r="AR19" s="48"/>
      <c r="AS19" s="118"/>
      <c r="AT19" s="118"/>
      <c r="AU19" s="118"/>
      <c r="AV19" s="48"/>
      <c r="AW19" s="118"/>
      <c r="AX19" s="118"/>
      <c r="AY19" s="118"/>
      <c r="AZ19" s="118"/>
      <c r="BA19" s="118"/>
      <c r="BB19" s="48"/>
      <c r="BC19" s="118"/>
      <c r="BD19" s="118"/>
      <c r="BE19" s="118"/>
      <c r="BF19" s="49">
        <f t="shared" si="0"/>
        <v>0</v>
      </c>
      <c r="BG19" s="49">
        <f t="shared" si="1"/>
        <v>0</v>
      </c>
      <c r="BH19" s="153"/>
      <c r="BI19" s="116" t="s">
        <v>861</v>
      </c>
    </row>
    <row r="20" spans="1:61" s="56" customFormat="1" ht="89.25" x14ac:dyDescent="0.25">
      <c r="A20" s="17" t="s">
        <v>53</v>
      </c>
      <c r="B20" s="17" t="s">
        <v>170</v>
      </c>
      <c r="C20" s="17" t="s">
        <v>171</v>
      </c>
      <c r="D20" s="17" t="s">
        <v>189</v>
      </c>
      <c r="E20" s="17" t="s">
        <v>190</v>
      </c>
      <c r="F20" s="17" t="s">
        <v>191</v>
      </c>
      <c r="G20" s="17" t="s">
        <v>194</v>
      </c>
      <c r="H20" s="17" t="s">
        <v>195</v>
      </c>
      <c r="I20" s="17" t="s">
        <v>67</v>
      </c>
      <c r="J20" s="21">
        <v>4</v>
      </c>
      <c r="K20" s="21">
        <v>1</v>
      </c>
      <c r="L20" s="116" t="s">
        <v>859</v>
      </c>
      <c r="M20" s="117">
        <v>2020852500006</v>
      </c>
      <c r="N20" s="120"/>
      <c r="O20" s="17" t="s">
        <v>1073</v>
      </c>
      <c r="P20" s="21">
        <v>1</v>
      </c>
      <c r="Q20" s="116"/>
      <c r="R20" s="116"/>
      <c r="S20" s="116"/>
      <c r="T20" s="116">
        <v>1</v>
      </c>
      <c r="U20" s="116"/>
      <c r="V20" s="116"/>
      <c r="W20" s="116"/>
      <c r="X20" s="116"/>
      <c r="Y20" s="116"/>
      <c r="Z20" s="48"/>
      <c r="AA20" s="118"/>
      <c r="AB20" s="118"/>
      <c r="AC20" s="118"/>
      <c r="AD20" s="48"/>
      <c r="AE20" s="119"/>
      <c r="AF20" s="48"/>
      <c r="AG20" s="118"/>
      <c r="AH20" s="48"/>
      <c r="AI20" s="118"/>
      <c r="AJ20" s="48"/>
      <c r="AK20" s="118"/>
      <c r="AL20" s="48"/>
      <c r="AM20" s="118"/>
      <c r="AN20" s="118"/>
      <c r="AO20" s="118"/>
      <c r="AP20" s="48"/>
      <c r="AQ20" s="118"/>
      <c r="AR20" s="48"/>
      <c r="AS20" s="118"/>
      <c r="AT20" s="118"/>
      <c r="AU20" s="118"/>
      <c r="AV20" s="48"/>
      <c r="AW20" s="118"/>
      <c r="AX20" s="118"/>
      <c r="AY20" s="118"/>
      <c r="AZ20" s="118"/>
      <c r="BA20" s="118"/>
      <c r="BB20" s="48"/>
      <c r="BC20" s="118"/>
      <c r="BD20" s="118"/>
      <c r="BE20" s="118"/>
      <c r="BF20" s="49">
        <f t="shared" si="0"/>
        <v>0</v>
      </c>
      <c r="BG20" s="49">
        <f t="shared" si="1"/>
        <v>0</v>
      </c>
      <c r="BH20" s="153"/>
      <c r="BI20" s="116" t="s">
        <v>861</v>
      </c>
    </row>
    <row r="21" spans="1:61" s="56" customFormat="1" ht="102" x14ac:dyDescent="0.25">
      <c r="A21" s="17" t="s">
        <v>53</v>
      </c>
      <c r="B21" s="17" t="s">
        <v>170</v>
      </c>
      <c r="C21" s="17" t="s">
        <v>171</v>
      </c>
      <c r="D21" s="17" t="s">
        <v>189</v>
      </c>
      <c r="E21" s="17" t="s">
        <v>190</v>
      </c>
      <c r="F21" s="17" t="s">
        <v>191</v>
      </c>
      <c r="G21" s="17" t="s">
        <v>196</v>
      </c>
      <c r="H21" s="17" t="s">
        <v>197</v>
      </c>
      <c r="I21" s="17" t="s">
        <v>67</v>
      </c>
      <c r="J21" s="21">
        <v>1</v>
      </c>
      <c r="K21" s="21">
        <v>0</v>
      </c>
      <c r="L21" s="116" t="s">
        <v>859</v>
      </c>
      <c r="M21" s="117">
        <v>2020852500006</v>
      </c>
      <c r="N21" s="120"/>
      <c r="O21" s="17" t="s">
        <v>1074</v>
      </c>
      <c r="P21" s="21">
        <v>1</v>
      </c>
      <c r="Q21" s="116"/>
      <c r="R21" s="116"/>
      <c r="S21" s="116"/>
      <c r="T21" s="116"/>
      <c r="U21" s="116"/>
      <c r="V21" s="116">
        <v>1</v>
      </c>
      <c r="W21" s="116"/>
      <c r="X21" s="116"/>
      <c r="Y21" s="116"/>
      <c r="Z21" s="48"/>
      <c r="AA21" s="118"/>
      <c r="AB21" s="118">
        <v>14000000</v>
      </c>
      <c r="AC21" s="118">
        <v>11000000</v>
      </c>
      <c r="AD21" s="48"/>
      <c r="AE21" s="119"/>
      <c r="AF21" s="48"/>
      <c r="AG21" s="118"/>
      <c r="AH21" s="48"/>
      <c r="AI21" s="118"/>
      <c r="AJ21" s="48"/>
      <c r="AK21" s="118"/>
      <c r="AL21" s="48"/>
      <c r="AM21" s="118"/>
      <c r="AN21" s="118"/>
      <c r="AO21" s="118"/>
      <c r="AP21" s="48"/>
      <c r="AQ21" s="118"/>
      <c r="AR21" s="48"/>
      <c r="AS21" s="118"/>
      <c r="AT21" s="118"/>
      <c r="AU21" s="118"/>
      <c r="AV21" s="48"/>
      <c r="AW21" s="118"/>
      <c r="AX21" s="118"/>
      <c r="AY21" s="118"/>
      <c r="AZ21" s="118"/>
      <c r="BA21" s="118"/>
      <c r="BB21" s="48"/>
      <c r="BC21" s="118"/>
      <c r="BD21" s="118"/>
      <c r="BE21" s="118"/>
      <c r="BF21" s="49">
        <f t="shared" si="0"/>
        <v>25000000</v>
      </c>
      <c r="BG21" s="49">
        <f t="shared" si="1"/>
        <v>11000000</v>
      </c>
      <c r="BH21" s="153" t="s">
        <v>1143</v>
      </c>
      <c r="BI21" s="116" t="s">
        <v>861</v>
      </c>
    </row>
    <row r="22" spans="1:61" s="56" customFormat="1" ht="76.5" x14ac:dyDescent="0.25">
      <c r="A22" s="17" t="s">
        <v>53</v>
      </c>
      <c r="B22" s="17" t="s">
        <v>170</v>
      </c>
      <c r="C22" s="17" t="s">
        <v>171</v>
      </c>
      <c r="D22" s="17" t="s">
        <v>189</v>
      </c>
      <c r="E22" s="17" t="s">
        <v>198</v>
      </c>
      <c r="F22" s="17" t="s">
        <v>191</v>
      </c>
      <c r="G22" s="17" t="s">
        <v>199</v>
      </c>
      <c r="H22" s="17" t="s">
        <v>200</v>
      </c>
      <c r="I22" s="17" t="s">
        <v>67</v>
      </c>
      <c r="J22" s="21">
        <v>1</v>
      </c>
      <c r="K22" s="21">
        <v>0</v>
      </c>
      <c r="L22" s="116" t="s">
        <v>859</v>
      </c>
      <c r="M22" s="117">
        <v>2020852500006</v>
      </c>
      <c r="N22" s="120"/>
      <c r="O22" s="17" t="s">
        <v>1075</v>
      </c>
      <c r="P22" s="21">
        <v>1</v>
      </c>
      <c r="Q22" s="116"/>
      <c r="R22" s="116"/>
      <c r="S22" s="116"/>
      <c r="T22" s="116"/>
      <c r="U22" s="116"/>
      <c r="V22" s="116">
        <v>1</v>
      </c>
      <c r="W22" s="116"/>
      <c r="X22" s="116"/>
      <c r="Y22" s="116"/>
      <c r="Z22" s="48"/>
      <c r="AA22" s="118"/>
      <c r="AB22" s="118">
        <v>29000000</v>
      </c>
      <c r="AC22" s="118"/>
      <c r="AD22" s="48"/>
      <c r="AE22" s="119"/>
      <c r="AF22" s="48"/>
      <c r="AG22" s="118"/>
      <c r="AH22" s="48"/>
      <c r="AI22" s="118"/>
      <c r="AJ22" s="48"/>
      <c r="AK22" s="118"/>
      <c r="AL22" s="48"/>
      <c r="AM22" s="118"/>
      <c r="AN22" s="118"/>
      <c r="AO22" s="118"/>
      <c r="AP22" s="48"/>
      <c r="AQ22" s="118"/>
      <c r="AR22" s="48"/>
      <c r="AS22" s="118"/>
      <c r="AT22" s="118"/>
      <c r="AU22" s="118"/>
      <c r="AV22" s="48"/>
      <c r="AW22" s="118"/>
      <c r="AX22" s="118"/>
      <c r="AY22" s="118"/>
      <c r="AZ22" s="118"/>
      <c r="BA22" s="118"/>
      <c r="BB22" s="48"/>
      <c r="BC22" s="118"/>
      <c r="BD22" s="118"/>
      <c r="BE22" s="118"/>
      <c r="BF22" s="49">
        <f t="shared" si="0"/>
        <v>29000000</v>
      </c>
      <c r="BG22" s="49">
        <f t="shared" si="1"/>
        <v>0</v>
      </c>
      <c r="BH22" s="153"/>
      <c r="BI22" s="116" t="s">
        <v>861</v>
      </c>
    </row>
    <row r="23" spans="1:61" s="56" customFormat="1" ht="60" x14ac:dyDescent="0.25">
      <c r="A23" s="17" t="s">
        <v>53</v>
      </c>
      <c r="B23" s="17" t="s">
        <v>170</v>
      </c>
      <c r="C23" s="17" t="s">
        <v>171</v>
      </c>
      <c r="D23" s="17" t="s">
        <v>189</v>
      </c>
      <c r="E23" s="17" t="s">
        <v>198</v>
      </c>
      <c r="F23" s="17" t="s">
        <v>191</v>
      </c>
      <c r="G23" s="17" t="s">
        <v>201</v>
      </c>
      <c r="H23" s="17" t="s">
        <v>202</v>
      </c>
      <c r="I23" s="17" t="s">
        <v>67</v>
      </c>
      <c r="J23" s="21">
        <v>1</v>
      </c>
      <c r="K23" s="21">
        <v>1</v>
      </c>
      <c r="L23" s="116" t="s">
        <v>859</v>
      </c>
      <c r="M23" s="117">
        <v>2020852500006</v>
      </c>
      <c r="N23" s="120"/>
      <c r="O23" s="17" t="s">
        <v>807</v>
      </c>
      <c r="P23" s="21">
        <v>0</v>
      </c>
      <c r="Q23" s="116"/>
      <c r="R23" s="116"/>
      <c r="S23" s="116"/>
      <c r="T23" s="116"/>
      <c r="U23" s="116"/>
      <c r="V23" s="116"/>
      <c r="W23" s="116"/>
      <c r="X23" s="116"/>
      <c r="Y23" s="116"/>
      <c r="Z23" s="48"/>
      <c r="AA23" s="118"/>
      <c r="AB23" s="118"/>
      <c r="AC23" s="118"/>
      <c r="AD23" s="48"/>
      <c r="AE23" s="119"/>
      <c r="AF23" s="48"/>
      <c r="AG23" s="118"/>
      <c r="AH23" s="48"/>
      <c r="AI23" s="118"/>
      <c r="AJ23" s="48"/>
      <c r="AK23" s="118"/>
      <c r="AL23" s="48"/>
      <c r="AM23" s="118"/>
      <c r="AN23" s="118"/>
      <c r="AO23" s="118"/>
      <c r="AP23" s="48"/>
      <c r="AQ23" s="118"/>
      <c r="AR23" s="48"/>
      <c r="AS23" s="118"/>
      <c r="AT23" s="118"/>
      <c r="AU23" s="118"/>
      <c r="AV23" s="48"/>
      <c r="AW23" s="118"/>
      <c r="AX23" s="118"/>
      <c r="AY23" s="118"/>
      <c r="AZ23" s="118"/>
      <c r="BA23" s="118"/>
      <c r="BB23" s="48"/>
      <c r="BC23" s="118"/>
      <c r="BD23" s="118"/>
      <c r="BE23" s="118"/>
      <c r="BF23" s="49">
        <f t="shared" si="0"/>
        <v>0</v>
      </c>
      <c r="BG23" s="49">
        <f t="shared" si="1"/>
        <v>0</v>
      </c>
      <c r="BH23" s="153"/>
      <c r="BI23" s="116" t="s">
        <v>861</v>
      </c>
    </row>
    <row r="24" spans="1:61" s="56" customFormat="1" ht="127.5" x14ac:dyDescent="0.25">
      <c r="A24" s="17" t="s">
        <v>53</v>
      </c>
      <c r="B24" s="17" t="s">
        <v>170</v>
      </c>
      <c r="C24" s="17" t="s">
        <v>171</v>
      </c>
      <c r="D24" s="17" t="s">
        <v>189</v>
      </c>
      <c r="E24" s="17" t="s">
        <v>198</v>
      </c>
      <c r="F24" s="17" t="s">
        <v>191</v>
      </c>
      <c r="G24" s="17" t="s">
        <v>203</v>
      </c>
      <c r="H24" s="17" t="s">
        <v>204</v>
      </c>
      <c r="I24" s="17" t="s">
        <v>67</v>
      </c>
      <c r="J24" s="21">
        <v>1</v>
      </c>
      <c r="K24" s="21">
        <v>0</v>
      </c>
      <c r="L24" s="116" t="s">
        <v>859</v>
      </c>
      <c r="M24" s="117">
        <v>2020852500006</v>
      </c>
      <c r="N24" s="120"/>
      <c r="O24" s="17" t="s">
        <v>807</v>
      </c>
      <c r="P24" s="21">
        <v>0</v>
      </c>
      <c r="Q24" s="116"/>
      <c r="R24" s="116"/>
      <c r="S24" s="116"/>
      <c r="T24" s="116"/>
      <c r="U24" s="116"/>
      <c r="V24" s="116"/>
      <c r="W24" s="116"/>
      <c r="X24" s="116"/>
      <c r="Y24" s="116"/>
      <c r="Z24" s="48"/>
      <c r="AA24" s="118"/>
      <c r="AB24" s="118">
        <v>3000000</v>
      </c>
      <c r="AC24" s="118"/>
      <c r="AD24" s="48"/>
      <c r="AE24" s="119"/>
      <c r="AF24" s="48"/>
      <c r="AG24" s="118"/>
      <c r="AH24" s="48"/>
      <c r="AI24" s="118"/>
      <c r="AJ24" s="48"/>
      <c r="AK24" s="118"/>
      <c r="AL24" s="48"/>
      <c r="AM24" s="118"/>
      <c r="AN24" s="118"/>
      <c r="AO24" s="118"/>
      <c r="AP24" s="48"/>
      <c r="AQ24" s="118"/>
      <c r="AR24" s="48"/>
      <c r="AS24" s="118"/>
      <c r="AT24" s="118"/>
      <c r="AU24" s="118"/>
      <c r="AV24" s="48"/>
      <c r="AW24" s="118"/>
      <c r="AX24" s="118"/>
      <c r="AY24" s="118"/>
      <c r="AZ24" s="118"/>
      <c r="BA24" s="118"/>
      <c r="BB24" s="48"/>
      <c r="BC24" s="118"/>
      <c r="BD24" s="118"/>
      <c r="BE24" s="118"/>
      <c r="BF24" s="49">
        <f t="shared" si="0"/>
        <v>3000000</v>
      </c>
      <c r="BG24" s="49">
        <f t="shared" si="1"/>
        <v>0</v>
      </c>
      <c r="BH24" s="153"/>
      <c r="BI24" s="116" t="s">
        <v>861</v>
      </c>
    </row>
    <row r="25" spans="1:61" s="56" customFormat="1" ht="165.75" x14ac:dyDescent="0.25">
      <c r="A25" s="17" t="s">
        <v>53</v>
      </c>
      <c r="B25" s="17" t="s">
        <v>170</v>
      </c>
      <c r="C25" s="17" t="s">
        <v>171</v>
      </c>
      <c r="D25" s="17" t="s">
        <v>189</v>
      </c>
      <c r="E25" s="17" t="s">
        <v>198</v>
      </c>
      <c r="F25" s="17" t="s">
        <v>191</v>
      </c>
      <c r="G25" s="17" t="s">
        <v>205</v>
      </c>
      <c r="H25" s="17" t="s">
        <v>206</v>
      </c>
      <c r="I25" s="17" t="s">
        <v>67</v>
      </c>
      <c r="J25" s="21">
        <v>1</v>
      </c>
      <c r="K25" s="21">
        <v>1</v>
      </c>
      <c r="L25" s="116" t="s">
        <v>859</v>
      </c>
      <c r="M25" s="117">
        <v>2020852500006</v>
      </c>
      <c r="N25" s="120"/>
      <c r="O25" s="17" t="s">
        <v>807</v>
      </c>
      <c r="P25" s="21">
        <v>0</v>
      </c>
      <c r="Q25" s="116"/>
      <c r="R25" s="116"/>
      <c r="S25" s="116"/>
      <c r="T25" s="116"/>
      <c r="U25" s="116"/>
      <c r="V25" s="116"/>
      <c r="W25" s="116"/>
      <c r="X25" s="116"/>
      <c r="Y25" s="116"/>
      <c r="Z25" s="48"/>
      <c r="AA25" s="118"/>
      <c r="AB25" s="118"/>
      <c r="AC25" s="118"/>
      <c r="AD25" s="48"/>
      <c r="AE25" s="119"/>
      <c r="AF25" s="48"/>
      <c r="AG25" s="118"/>
      <c r="AH25" s="48"/>
      <c r="AI25" s="118"/>
      <c r="AJ25" s="48"/>
      <c r="AK25" s="118"/>
      <c r="AL25" s="48"/>
      <c r="AM25" s="118"/>
      <c r="AN25" s="118"/>
      <c r="AO25" s="118"/>
      <c r="AP25" s="48"/>
      <c r="AQ25" s="118"/>
      <c r="AR25" s="48"/>
      <c r="AS25" s="118"/>
      <c r="AT25" s="118"/>
      <c r="AU25" s="118"/>
      <c r="AV25" s="48"/>
      <c r="AW25" s="118"/>
      <c r="AX25" s="118"/>
      <c r="AY25" s="118"/>
      <c r="AZ25" s="118"/>
      <c r="BA25" s="118"/>
      <c r="BB25" s="48"/>
      <c r="BC25" s="118"/>
      <c r="BD25" s="118"/>
      <c r="BE25" s="118"/>
      <c r="BF25" s="49">
        <f t="shared" si="0"/>
        <v>0</v>
      </c>
      <c r="BG25" s="49">
        <f t="shared" si="1"/>
        <v>0</v>
      </c>
      <c r="BH25" s="153"/>
      <c r="BI25" s="116" t="s">
        <v>861</v>
      </c>
    </row>
    <row r="26" spans="1:61" s="56" customFormat="1" ht="102" x14ac:dyDescent="0.25">
      <c r="A26" s="17" t="s">
        <v>53</v>
      </c>
      <c r="B26" s="17" t="s">
        <v>170</v>
      </c>
      <c r="C26" s="17" t="s">
        <v>171</v>
      </c>
      <c r="D26" s="17" t="s">
        <v>189</v>
      </c>
      <c r="E26" s="17" t="s">
        <v>198</v>
      </c>
      <c r="F26" s="17" t="s">
        <v>191</v>
      </c>
      <c r="G26" s="17" t="s">
        <v>207</v>
      </c>
      <c r="H26" s="17" t="s">
        <v>208</v>
      </c>
      <c r="I26" s="17" t="s">
        <v>67</v>
      </c>
      <c r="J26" s="21">
        <v>1</v>
      </c>
      <c r="K26" s="21">
        <v>0</v>
      </c>
      <c r="L26" s="116" t="s">
        <v>859</v>
      </c>
      <c r="M26" s="117">
        <v>2020852500006</v>
      </c>
      <c r="N26" s="120"/>
      <c r="O26" s="17" t="s">
        <v>807</v>
      </c>
      <c r="P26" s="21">
        <v>0</v>
      </c>
      <c r="Q26" s="116"/>
      <c r="R26" s="116"/>
      <c r="S26" s="116"/>
      <c r="T26" s="116"/>
      <c r="U26" s="116"/>
      <c r="V26" s="116"/>
      <c r="W26" s="116"/>
      <c r="X26" s="116"/>
      <c r="Y26" s="116"/>
      <c r="Z26" s="48"/>
      <c r="AA26" s="118"/>
      <c r="AB26" s="118"/>
      <c r="AC26" s="118"/>
      <c r="AD26" s="48"/>
      <c r="AE26" s="119"/>
      <c r="AF26" s="48"/>
      <c r="AG26" s="118"/>
      <c r="AH26" s="48"/>
      <c r="AI26" s="118"/>
      <c r="AJ26" s="48"/>
      <c r="AK26" s="118"/>
      <c r="AL26" s="48"/>
      <c r="AM26" s="118"/>
      <c r="AN26" s="118"/>
      <c r="AO26" s="118"/>
      <c r="AP26" s="48"/>
      <c r="AQ26" s="118"/>
      <c r="AR26" s="48"/>
      <c r="AS26" s="118"/>
      <c r="AT26" s="118"/>
      <c r="AU26" s="118"/>
      <c r="AV26" s="48"/>
      <c r="AW26" s="118"/>
      <c r="AX26" s="118"/>
      <c r="AY26" s="118"/>
      <c r="AZ26" s="118"/>
      <c r="BA26" s="118"/>
      <c r="BB26" s="48"/>
      <c r="BC26" s="118"/>
      <c r="BD26" s="118"/>
      <c r="BE26" s="118"/>
      <c r="BF26" s="49">
        <f t="shared" si="0"/>
        <v>0</v>
      </c>
      <c r="BG26" s="49">
        <f t="shared" si="1"/>
        <v>0</v>
      </c>
      <c r="BH26" s="153"/>
      <c r="BI26" s="116" t="s">
        <v>861</v>
      </c>
    </row>
    <row r="27" spans="1:61" s="56" customFormat="1" ht="60" x14ac:dyDescent="0.25">
      <c r="A27" s="17" t="s">
        <v>53</v>
      </c>
      <c r="B27" s="17" t="s">
        <v>170</v>
      </c>
      <c r="C27" s="17" t="s">
        <v>171</v>
      </c>
      <c r="D27" s="17" t="s">
        <v>189</v>
      </c>
      <c r="E27" s="17" t="s">
        <v>209</v>
      </c>
      <c r="F27" s="17" t="s">
        <v>191</v>
      </c>
      <c r="G27" s="17" t="s">
        <v>210</v>
      </c>
      <c r="H27" s="17" t="s">
        <v>211</v>
      </c>
      <c r="I27" s="17" t="s">
        <v>67</v>
      </c>
      <c r="J27" s="21">
        <v>7</v>
      </c>
      <c r="K27" s="21">
        <v>1</v>
      </c>
      <c r="L27" s="116" t="s">
        <v>859</v>
      </c>
      <c r="M27" s="117">
        <v>2020852500006</v>
      </c>
      <c r="N27" s="120"/>
      <c r="O27" s="118" t="s">
        <v>977</v>
      </c>
      <c r="P27" s="21">
        <v>2</v>
      </c>
      <c r="Q27" s="116"/>
      <c r="R27" s="116"/>
      <c r="S27" s="154">
        <v>1</v>
      </c>
      <c r="T27" s="116">
        <v>1</v>
      </c>
      <c r="U27" s="116"/>
      <c r="V27" s="116">
        <v>1</v>
      </c>
      <c r="W27" s="116"/>
      <c r="X27" s="116"/>
      <c r="Y27" s="116"/>
      <c r="Z27" s="48"/>
      <c r="AA27" s="118"/>
      <c r="AB27" s="118"/>
      <c r="AC27" s="118"/>
      <c r="AD27" s="48"/>
      <c r="AE27" s="119"/>
      <c r="AF27" s="48"/>
      <c r="AG27" s="118"/>
      <c r="AH27" s="48">
        <v>92130456</v>
      </c>
      <c r="AI27" s="48">
        <v>15000000</v>
      </c>
      <c r="AJ27" s="48"/>
      <c r="AK27" s="118"/>
      <c r="AL27" s="48"/>
      <c r="AM27" s="118"/>
      <c r="AN27" s="118"/>
      <c r="AO27" s="118"/>
      <c r="AP27" s="48"/>
      <c r="AQ27" s="118"/>
      <c r="AR27" s="48"/>
      <c r="AS27" s="118"/>
      <c r="AT27" s="118"/>
      <c r="AU27" s="118"/>
      <c r="AV27" s="48"/>
      <c r="AW27" s="118"/>
      <c r="AX27" s="118"/>
      <c r="AY27" s="118"/>
      <c r="AZ27" s="118"/>
      <c r="BA27" s="118"/>
      <c r="BB27" s="48"/>
      <c r="BC27" s="118"/>
      <c r="BD27" s="118"/>
      <c r="BE27" s="118"/>
      <c r="BF27" s="49">
        <f t="shared" si="0"/>
        <v>107130456</v>
      </c>
      <c r="BG27" s="49">
        <f t="shared" si="1"/>
        <v>15000000</v>
      </c>
      <c r="BH27" s="153" t="s">
        <v>1115</v>
      </c>
      <c r="BI27" s="116" t="s">
        <v>861</v>
      </c>
    </row>
    <row r="28" spans="1:61" s="56" customFormat="1" ht="89.25" x14ac:dyDescent="0.25">
      <c r="A28" s="17" t="s">
        <v>53</v>
      </c>
      <c r="B28" s="17" t="s">
        <v>170</v>
      </c>
      <c r="C28" s="17" t="s">
        <v>171</v>
      </c>
      <c r="D28" s="17" t="s">
        <v>189</v>
      </c>
      <c r="E28" s="17" t="s">
        <v>209</v>
      </c>
      <c r="F28" s="17" t="s">
        <v>191</v>
      </c>
      <c r="G28" s="17" t="s">
        <v>212</v>
      </c>
      <c r="H28" s="17" t="s">
        <v>213</v>
      </c>
      <c r="I28" s="17" t="s">
        <v>67</v>
      </c>
      <c r="J28" s="21">
        <v>10</v>
      </c>
      <c r="K28" s="21">
        <v>0</v>
      </c>
      <c r="L28" s="116" t="s">
        <v>859</v>
      </c>
      <c r="M28" s="117">
        <v>2020852500006</v>
      </c>
      <c r="N28" s="120"/>
      <c r="O28" s="17" t="s">
        <v>212</v>
      </c>
      <c r="P28" s="21">
        <v>4</v>
      </c>
      <c r="Q28" s="116"/>
      <c r="R28" s="116"/>
      <c r="S28" s="116"/>
      <c r="T28" s="116">
        <v>2</v>
      </c>
      <c r="U28" s="116"/>
      <c r="V28" s="116">
        <v>1</v>
      </c>
      <c r="W28" s="116"/>
      <c r="X28" s="116">
        <v>1</v>
      </c>
      <c r="Y28" s="116"/>
      <c r="Z28" s="48"/>
      <c r="AA28" s="118"/>
      <c r="AB28" s="118"/>
      <c r="AC28" s="118"/>
      <c r="AD28" s="48"/>
      <c r="AE28" s="119"/>
      <c r="AF28" s="48"/>
      <c r="AG28" s="118"/>
      <c r="AH28" s="48"/>
      <c r="AI28" s="118"/>
      <c r="AJ28" s="48"/>
      <c r="AK28" s="118"/>
      <c r="AL28" s="48"/>
      <c r="AM28" s="118"/>
      <c r="AN28" s="118"/>
      <c r="AO28" s="118"/>
      <c r="AP28" s="48"/>
      <c r="AQ28" s="118"/>
      <c r="AR28" s="48"/>
      <c r="AS28" s="118"/>
      <c r="AT28" s="118"/>
      <c r="AU28" s="118"/>
      <c r="AV28" s="48"/>
      <c r="AW28" s="118"/>
      <c r="AX28" s="118"/>
      <c r="AY28" s="118"/>
      <c r="AZ28" s="118"/>
      <c r="BA28" s="118"/>
      <c r="BB28" s="48"/>
      <c r="BC28" s="118"/>
      <c r="BD28" s="118"/>
      <c r="BE28" s="118"/>
      <c r="BF28" s="49">
        <f t="shared" si="0"/>
        <v>0</v>
      </c>
      <c r="BG28" s="49">
        <f t="shared" si="1"/>
        <v>0</v>
      </c>
      <c r="BH28" s="153"/>
      <c r="BI28" s="116" t="s">
        <v>861</v>
      </c>
    </row>
    <row r="29" spans="1:61" s="56" customFormat="1" ht="102" x14ac:dyDescent="0.25">
      <c r="A29" s="17" t="s">
        <v>53</v>
      </c>
      <c r="B29" s="17" t="s">
        <v>170</v>
      </c>
      <c r="C29" s="17" t="s">
        <v>171</v>
      </c>
      <c r="D29" s="17" t="s">
        <v>189</v>
      </c>
      <c r="E29" s="17" t="s">
        <v>209</v>
      </c>
      <c r="F29" s="17" t="s">
        <v>191</v>
      </c>
      <c r="G29" s="17" t="s">
        <v>214</v>
      </c>
      <c r="H29" s="17" t="s">
        <v>215</v>
      </c>
      <c r="I29" s="17" t="s">
        <v>67</v>
      </c>
      <c r="J29" s="21">
        <v>3</v>
      </c>
      <c r="K29" s="21">
        <v>0</v>
      </c>
      <c r="L29" s="116" t="s">
        <v>859</v>
      </c>
      <c r="M29" s="117">
        <v>2020852500006</v>
      </c>
      <c r="N29" s="120"/>
      <c r="O29" s="17" t="s">
        <v>214</v>
      </c>
      <c r="P29" s="21">
        <v>1</v>
      </c>
      <c r="Q29" s="116"/>
      <c r="R29" s="116"/>
      <c r="S29" s="116"/>
      <c r="T29" s="116"/>
      <c r="U29" s="116"/>
      <c r="V29" s="116"/>
      <c r="W29" s="116"/>
      <c r="X29" s="116">
        <v>1</v>
      </c>
      <c r="Y29" s="116"/>
      <c r="Z29" s="48"/>
      <c r="AA29" s="118"/>
      <c r="AB29" s="118"/>
      <c r="AC29" s="118"/>
      <c r="AD29" s="48"/>
      <c r="AE29" s="119"/>
      <c r="AF29" s="48"/>
      <c r="AG29" s="118"/>
      <c r="AH29" s="48"/>
      <c r="AI29" s="118"/>
      <c r="AJ29" s="48"/>
      <c r="AK29" s="118"/>
      <c r="AL29" s="48"/>
      <c r="AM29" s="118"/>
      <c r="AN29" s="118"/>
      <c r="AO29" s="118"/>
      <c r="AP29" s="48"/>
      <c r="AQ29" s="118"/>
      <c r="AR29" s="48"/>
      <c r="AS29" s="118"/>
      <c r="AT29" s="118"/>
      <c r="AU29" s="118"/>
      <c r="AV29" s="48"/>
      <c r="AW29" s="118"/>
      <c r="AX29" s="118"/>
      <c r="AY29" s="118"/>
      <c r="AZ29" s="118"/>
      <c r="BA29" s="118"/>
      <c r="BB29" s="48"/>
      <c r="BC29" s="118"/>
      <c r="BD29" s="118"/>
      <c r="BE29" s="118"/>
      <c r="BF29" s="49">
        <f t="shared" si="0"/>
        <v>0</v>
      </c>
      <c r="BG29" s="49">
        <f t="shared" si="1"/>
        <v>0</v>
      </c>
      <c r="BH29" s="153"/>
      <c r="BI29" s="116" t="s">
        <v>861</v>
      </c>
    </row>
    <row r="30" spans="1:61" s="56" customFormat="1" ht="102" x14ac:dyDescent="0.25">
      <c r="A30" s="17" t="s">
        <v>53</v>
      </c>
      <c r="B30" s="17" t="s">
        <v>170</v>
      </c>
      <c r="C30" s="17" t="s">
        <v>171</v>
      </c>
      <c r="D30" s="17" t="s">
        <v>189</v>
      </c>
      <c r="E30" s="17" t="s">
        <v>209</v>
      </c>
      <c r="F30" s="17" t="s">
        <v>191</v>
      </c>
      <c r="G30" s="17" t="s">
        <v>216</v>
      </c>
      <c r="H30" s="17" t="s">
        <v>217</v>
      </c>
      <c r="I30" s="17" t="s">
        <v>67</v>
      </c>
      <c r="J30" s="21">
        <v>6</v>
      </c>
      <c r="K30" s="21">
        <v>0</v>
      </c>
      <c r="L30" s="116" t="s">
        <v>859</v>
      </c>
      <c r="M30" s="117">
        <v>2020852500006</v>
      </c>
      <c r="N30" s="120"/>
      <c r="O30" s="17" t="s">
        <v>216</v>
      </c>
      <c r="P30" s="21">
        <v>2</v>
      </c>
      <c r="Q30" s="116"/>
      <c r="R30" s="116"/>
      <c r="S30" s="116"/>
      <c r="T30" s="116"/>
      <c r="U30" s="116"/>
      <c r="V30" s="116">
        <v>1</v>
      </c>
      <c r="W30" s="116"/>
      <c r="X30" s="116">
        <v>1</v>
      </c>
      <c r="Y30" s="116"/>
      <c r="Z30" s="48"/>
      <c r="AA30" s="118"/>
      <c r="AB30" s="118"/>
      <c r="AC30" s="118"/>
      <c r="AD30" s="48"/>
      <c r="AE30" s="119"/>
      <c r="AF30" s="48"/>
      <c r="AG30" s="118"/>
      <c r="AH30" s="48"/>
      <c r="AI30" s="118"/>
      <c r="AJ30" s="48"/>
      <c r="AK30" s="118"/>
      <c r="AL30" s="48"/>
      <c r="AM30" s="118"/>
      <c r="AN30" s="118"/>
      <c r="AO30" s="118"/>
      <c r="AP30" s="48"/>
      <c r="AQ30" s="118"/>
      <c r="AR30" s="48"/>
      <c r="AS30" s="118"/>
      <c r="AT30" s="118"/>
      <c r="AU30" s="118"/>
      <c r="AV30" s="48"/>
      <c r="AW30" s="118"/>
      <c r="AX30" s="118"/>
      <c r="AY30" s="118"/>
      <c r="AZ30" s="118"/>
      <c r="BA30" s="118"/>
      <c r="BB30" s="48"/>
      <c r="BC30" s="118"/>
      <c r="BD30" s="118"/>
      <c r="BE30" s="118"/>
      <c r="BF30" s="49">
        <f t="shared" si="0"/>
        <v>0</v>
      </c>
      <c r="BG30" s="49">
        <f t="shared" ref="BG30:BG31" si="2">+AA30+AC30+AE30+AG30+AI30+AK30+AM30+AO30+AQ30+AS30+AU30+AW30+AY30+BA30+BC30+BE30</f>
        <v>0</v>
      </c>
      <c r="BH30" s="153"/>
      <c r="BI30" s="116" t="s">
        <v>861</v>
      </c>
    </row>
    <row r="31" spans="1:61" s="56" customFormat="1" ht="102.75" thickBot="1" x14ac:dyDescent="0.3">
      <c r="A31" s="17" t="s">
        <v>53</v>
      </c>
      <c r="B31" s="17" t="s">
        <v>170</v>
      </c>
      <c r="C31" s="17" t="s">
        <v>171</v>
      </c>
      <c r="D31" s="17" t="s">
        <v>189</v>
      </c>
      <c r="E31" s="17" t="s">
        <v>219</v>
      </c>
      <c r="F31" s="17" t="s">
        <v>191</v>
      </c>
      <c r="G31" s="17" t="s">
        <v>227</v>
      </c>
      <c r="H31" s="17" t="s">
        <v>228</v>
      </c>
      <c r="I31" s="17" t="s">
        <v>67</v>
      </c>
      <c r="J31" s="21">
        <v>1</v>
      </c>
      <c r="K31" s="21">
        <v>1</v>
      </c>
      <c r="L31" s="116" t="s">
        <v>859</v>
      </c>
      <c r="M31" s="117">
        <v>2020852500006</v>
      </c>
      <c r="N31" s="120"/>
      <c r="O31" s="17" t="s">
        <v>807</v>
      </c>
      <c r="P31" s="21">
        <v>0</v>
      </c>
      <c r="Q31" s="116"/>
      <c r="R31" s="116"/>
      <c r="S31" s="116"/>
      <c r="T31" s="116"/>
      <c r="U31" s="116"/>
      <c r="V31" s="116"/>
      <c r="W31" s="116"/>
      <c r="X31" s="116"/>
      <c r="Y31" s="116"/>
      <c r="Z31" s="48"/>
      <c r="AA31" s="118"/>
      <c r="AB31" s="118"/>
      <c r="AC31" s="118"/>
      <c r="AD31" s="48"/>
      <c r="AE31" s="119"/>
      <c r="AF31" s="48"/>
      <c r="AG31" s="118"/>
      <c r="AH31" s="48"/>
      <c r="AI31" s="118"/>
      <c r="AJ31" s="48"/>
      <c r="AK31" s="118"/>
      <c r="AL31" s="48"/>
      <c r="AM31" s="118"/>
      <c r="AN31" s="118"/>
      <c r="AO31" s="118"/>
      <c r="AP31" s="48"/>
      <c r="AQ31" s="118"/>
      <c r="AR31" s="48"/>
      <c r="AS31" s="118"/>
      <c r="AT31" s="118"/>
      <c r="AU31" s="118"/>
      <c r="AV31" s="48"/>
      <c r="AW31" s="118"/>
      <c r="AX31" s="118"/>
      <c r="AY31" s="118"/>
      <c r="AZ31" s="118"/>
      <c r="BA31" s="118"/>
      <c r="BB31" s="48"/>
      <c r="BC31" s="118"/>
      <c r="BD31" s="118"/>
      <c r="BE31" s="118"/>
      <c r="BF31" s="49">
        <f t="shared" si="0"/>
        <v>0</v>
      </c>
      <c r="BG31" s="49">
        <f t="shared" si="2"/>
        <v>0</v>
      </c>
      <c r="BH31" s="153"/>
      <c r="BI31" s="116" t="s">
        <v>861</v>
      </c>
    </row>
    <row r="32" spans="1:61" s="56" customFormat="1" ht="371.25" thickTop="1" thickBot="1" x14ac:dyDescent="0.3">
      <c r="A32" s="17" t="s">
        <v>54</v>
      </c>
      <c r="B32" s="17" t="s">
        <v>239</v>
      </c>
      <c r="C32" s="17" t="s">
        <v>231</v>
      </c>
      <c r="D32" s="17" t="s">
        <v>232</v>
      </c>
      <c r="E32" s="17" t="s">
        <v>233</v>
      </c>
      <c r="F32" s="17" t="s">
        <v>234</v>
      </c>
      <c r="G32" s="17" t="s">
        <v>240</v>
      </c>
      <c r="H32" s="17" t="s">
        <v>241</v>
      </c>
      <c r="I32" s="17" t="s">
        <v>33</v>
      </c>
      <c r="J32" s="21">
        <v>100</v>
      </c>
      <c r="K32" s="21">
        <v>0</v>
      </c>
      <c r="L32" s="130" t="s">
        <v>863</v>
      </c>
      <c r="M32" s="117">
        <v>2020852500002</v>
      </c>
      <c r="N32" s="120"/>
      <c r="O32" s="118" t="s">
        <v>864</v>
      </c>
      <c r="P32" s="21">
        <v>100</v>
      </c>
      <c r="Q32" s="116"/>
      <c r="R32" s="116"/>
      <c r="S32" s="116"/>
      <c r="T32" s="116"/>
      <c r="U32" s="116"/>
      <c r="V32" s="121">
        <v>100</v>
      </c>
      <c r="W32" s="116"/>
      <c r="X32" s="116"/>
      <c r="Y32" s="116"/>
      <c r="Z32" s="48"/>
      <c r="AA32" s="118"/>
      <c r="AB32" s="118"/>
      <c r="AC32" s="118"/>
      <c r="AD32" s="150">
        <f>305055594+1103472.81+307995964.04</f>
        <v>614155030.85000002</v>
      </c>
      <c r="AE32" s="119"/>
      <c r="AF32" s="48"/>
      <c r="AG32" s="118"/>
      <c r="AH32" s="48"/>
      <c r="AI32" s="118"/>
      <c r="AJ32" s="48"/>
      <c r="AK32" s="118"/>
      <c r="AL32" s="48"/>
      <c r="AM32" s="118"/>
      <c r="AN32" s="118"/>
      <c r="AO32" s="118"/>
      <c r="AP32" s="48"/>
      <c r="AQ32" s="118"/>
      <c r="AR32" s="48"/>
      <c r="AS32" s="118"/>
      <c r="AT32" s="118"/>
      <c r="AU32" s="118"/>
      <c r="AV32" s="48"/>
      <c r="AW32" s="118"/>
      <c r="AX32" s="118"/>
      <c r="AY32" s="118"/>
      <c r="AZ32" s="118"/>
      <c r="BA32" s="118"/>
      <c r="BB32" s="150">
        <f>63372482+4231712</f>
        <v>67604194</v>
      </c>
      <c r="BC32" s="118"/>
      <c r="BD32" s="118"/>
      <c r="BE32" s="118"/>
      <c r="BF32" s="49">
        <f t="shared" si="0"/>
        <v>681759224.85000002</v>
      </c>
      <c r="BG32" s="49">
        <f t="shared" ref="BG32:BG80" si="3">+AA32+AC32+AE32+AG32+AI32+AK32+AM32+AO32+AQ32+AS32+AU32+AW32+AY32+BA32+BC32+BE32</f>
        <v>0</v>
      </c>
      <c r="BH32" s="153"/>
      <c r="BI32" s="116" t="s">
        <v>865</v>
      </c>
    </row>
    <row r="33" spans="1:61" s="56" customFormat="1" ht="108.75" thickTop="1" x14ac:dyDescent="0.25">
      <c r="A33" s="17" t="s">
        <v>54</v>
      </c>
      <c r="B33" s="17" t="s">
        <v>239</v>
      </c>
      <c r="C33" s="17" t="s">
        <v>231</v>
      </c>
      <c r="D33" s="17" t="s">
        <v>232</v>
      </c>
      <c r="E33" s="17" t="s">
        <v>233</v>
      </c>
      <c r="F33" s="17" t="s">
        <v>234</v>
      </c>
      <c r="G33" s="17" t="s">
        <v>242</v>
      </c>
      <c r="H33" s="17" t="s">
        <v>243</v>
      </c>
      <c r="I33" s="17" t="s">
        <v>67</v>
      </c>
      <c r="J33" s="21">
        <v>50</v>
      </c>
      <c r="K33" s="21">
        <v>0</v>
      </c>
      <c r="L33" s="130" t="s">
        <v>863</v>
      </c>
      <c r="M33" s="117">
        <v>2020852500002</v>
      </c>
      <c r="N33" s="120"/>
      <c r="O33" s="118" t="s">
        <v>807</v>
      </c>
      <c r="P33" s="21">
        <v>0</v>
      </c>
      <c r="Q33" s="116"/>
      <c r="R33" s="116"/>
      <c r="S33" s="116"/>
      <c r="T33" s="116"/>
      <c r="U33" s="116"/>
      <c r="V33" s="116"/>
      <c r="W33" s="116"/>
      <c r="X33" s="116"/>
      <c r="Y33" s="116"/>
      <c r="Z33" s="48"/>
      <c r="AA33" s="118"/>
      <c r="AB33" s="118"/>
      <c r="AC33" s="118"/>
      <c r="AD33" s="48"/>
      <c r="AE33" s="119"/>
      <c r="AF33" s="48"/>
      <c r="AG33" s="118"/>
      <c r="AH33" s="48"/>
      <c r="AI33" s="118"/>
      <c r="AJ33" s="48"/>
      <c r="AK33" s="118"/>
      <c r="AL33" s="48"/>
      <c r="AM33" s="118"/>
      <c r="AN33" s="118"/>
      <c r="AO33" s="118"/>
      <c r="AP33" s="48"/>
      <c r="AQ33" s="118"/>
      <c r="AR33" s="48"/>
      <c r="AS33" s="118"/>
      <c r="AT33" s="118"/>
      <c r="AU33" s="118"/>
      <c r="AV33" s="48"/>
      <c r="AW33" s="118"/>
      <c r="AX33" s="118"/>
      <c r="AY33" s="118"/>
      <c r="AZ33" s="118"/>
      <c r="BA33" s="118"/>
      <c r="BB33" s="48"/>
      <c r="BC33" s="118"/>
      <c r="BD33" s="118"/>
      <c r="BE33" s="118"/>
      <c r="BF33" s="49">
        <f t="shared" si="0"/>
        <v>0</v>
      </c>
      <c r="BG33" s="49">
        <f t="shared" si="3"/>
        <v>0</v>
      </c>
      <c r="BH33" s="153"/>
      <c r="BI33" s="116" t="s">
        <v>865</v>
      </c>
    </row>
    <row r="34" spans="1:61" s="56" customFormat="1" ht="108" x14ac:dyDescent="0.25">
      <c r="A34" s="17" t="s">
        <v>54</v>
      </c>
      <c r="B34" s="17" t="s">
        <v>239</v>
      </c>
      <c r="C34" s="17" t="s">
        <v>231</v>
      </c>
      <c r="D34" s="17" t="s">
        <v>232</v>
      </c>
      <c r="E34" s="17" t="s">
        <v>233</v>
      </c>
      <c r="F34" s="17" t="s">
        <v>234</v>
      </c>
      <c r="G34" s="17" t="s">
        <v>244</v>
      </c>
      <c r="H34" s="17" t="s">
        <v>245</v>
      </c>
      <c r="I34" s="17" t="s">
        <v>67</v>
      </c>
      <c r="J34" s="21">
        <v>1</v>
      </c>
      <c r="K34" s="21">
        <v>0</v>
      </c>
      <c r="L34" s="130" t="s">
        <v>863</v>
      </c>
      <c r="M34" s="117">
        <v>2020852500002</v>
      </c>
      <c r="N34" s="120"/>
      <c r="O34" s="118" t="s">
        <v>807</v>
      </c>
      <c r="P34" s="21">
        <v>0</v>
      </c>
      <c r="Q34" s="116"/>
      <c r="R34" s="116"/>
      <c r="S34" s="116"/>
      <c r="T34" s="116"/>
      <c r="U34" s="116"/>
      <c r="V34" s="116"/>
      <c r="W34" s="116"/>
      <c r="X34" s="116"/>
      <c r="Y34" s="116"/>
      <c r="Z34" s="48"/>
      <c r="AA34" s="118"/>
      <c r="AB34" s="118"/>
      <c r="AC34" s="118"/>
      <c r="AD34" s="48"/>
      <c r="AE34" s="119"/>
      <c r="AF34" s="48"/>
      <c r="AG34" s="118"/>
      <c r="AH34" s="48"/>
      <c r="AI34" s="118"/>
      <c r="AJ34" s="48"/>
      <c r="AK34" s="118"/>
      <c r="AL34" s="48"/>
      <c r="AM34" s="118"/>
      <c r="AN34" s="118"/>
      <c r="AO34" s="118"/>
      <c r="AP34" s="48"/>
      <c r="AQ34" s="118"/>
      <c r="AR34" s="48"/>
      <c r="AS34" s="118"/>
      <c r="AT34" s="118"/>
      <c r="AU34" s="118"/>
      <c r="AV34" s="48"/>
      <c r="AW34" s="118"/>
      <c r="AX34" s="118"/>
      <c r="AY34" s="118"/>
      <c r="AZ34" s="118"/>
      <c r="BA34" s="118"/>
      <c r="BB34" s="48"/>
      <c r="BC34" s="118"/>
      <c r="BD34" s="118"/>
      <c r="BE34" s="118"/>
      <c r="BF34" s="49">
        <f t="shared" si="0"/>
        <v>0</v>
      </c>
      <c r="BG34" s="49">
        <f t="shared" si="3"/>
        <v>0</v>
      </c>
      <c r="BH34" s="153"/>
      <c r="BI34" s="116" t="s">
        <v>865</v>
      </c>
    </row>
    <row r="35" spans="1:61" s="56" customFormat="1" ht="108" x14ac:dyDescent="0.25">
      <c r="A35" s="17" t="s">
        <v>54</v>
      </c>
      <c r="B35" s="17" t="s">
        <v>239</v>
      </c>
      <c r="C35" s="17" t="s">
        <v>231</v>
      </c>
      <c r="D35" s="17" t="s">
        <v>232</v>
      </c>
      <c r="E35" s="17" t="s">
        <v>233</v>
      </c>
      <c r="F35" s="17" t="s">
        <v>246</v>
      </c>
      <c r="G35" s="17" t="s">
        <v>247</v>
      </c>
      <c r="H35" s="17" t="s">
        <v>248</v>
      </c>
      <c r="I35" s="17" t="s">
        <v>67</v>
      </c>
      <c r="J35" s="21">
        <v>1000</v>
      </c>
      <c r="K35" s="21">
        <v>0</v>
      </c>
      <c r="L35" s="130" t="s">
        <v>863</v>
      </c>
      <c r="M35" s="117">
        <v>2020852500002</v>
      </c>
      <c r="N35" s="120"/>
      <c r="O35" s="118" t="s">
        <v>866</v>
      </c>
      <c r="P35" s="21">
        <v>300</v>
      </c>
      <c r="Q35" s="116"/>
      <c r="R35" s="116"/>
      <c r="S35" s="116"/>
      <c r="T35" s="116"/>
      <c r="U35" s="116"/>
      <c r="V35" s="116">
        <v>150</v>
      </c>
      <c r="W35" s="116"/>
      <c r="X35" s="116">
        <v>150</v>
      </c>
      <c r="Y35" s="116"/>
      <c r="Z35" s="48"/>
      <c r="AA35" s="118"/>
      <c r="AB35" s="118"/>
      <c r="AC35" s="118"/>
      <c r="AD35" s="48"/>
      <c r="AE35" s="119"/>
      <c r="AF35" s="48"/>
      <c r="AG35" s="118"/>
      <c r="AH35" s="48"/>
      <c r="AI35" s="118"/>
      <c r="AJ35" s="48"/>
      <c r="AK35" s="118"/>
      <c r="AL35" s="48"/>
      <c r="AM35" s="118"/>
      <c r="AN35" s="118"/>
      <c r="AO35" s="118"/>
      <c r="AP35" s="48"/>
      <c r="AQ35" s="118"/>
      <c r="AR35" s="48"/>
      <c r="AS35" s="118"/>
      <c r="AT35" s="118"/>
      <c r="AU35" s="118"/>
      <c r="AV35" s="48"/>
      <c r="AW35" s="118"/>
      <c r="AX35" s="118"/>
      <c r="AY35" s="118"/>
      <c r="AZ35" s="118"/>
      <c r="BA35" s="118"/>
      <c r="BB35" s="48"/>
      <c r="BC35" s="118"/>
      <c r="BD35" s="118"/>
      <c r="BE35" s="118"/>
      <c r="BF35" s="49">
        <f t="shared" si="0"/>
        <v>0</v>
      </c>
      <c r="BG35" s="49">
        <f t="shared" si="3"/>
        <v>0</v>
      </c>
      <c r="BH35" s="153"/>
      <c r="BI35" s="116" t="s">
        <v>865</v>
      </c>
    </row>
    <row r="36" spans="1:61" s="56" customFormat="1" ht="108" x14ac:dyDescent="0.25">
      <c r="A36" s="17" t="s">
        <v>54</v>
      </c>
      <c r="B36" s="17" t="s">
        <v>239</v>
      </c>
      <c r="C36" s="17" t="s">
        <v>231</v>
      </c>
      <c r="D36" s="17" t="s">
        <v>232</v>
      </c>
      <c r="E36" s="17" t="s">
        <v>249</v>
      </c>
      <c r="F36" s="17" t="s">
        <v>234</v>
      </c>
      <c r="G36" s="17" t="s">
        <v>250</v>
      </c>
      <c r="H36" s="17" t="s">
        <v>251</v>
      </c>
      <c r="I36" s="17" t="s">
        <v>67</v>
      </c>
      <c r="J36" s="21">
        <v>1000</v>
      </c>
      <c r="K36" s="21">
        <v>0</v>
      </c>
      <c r="L36" s="130" t="s">
        <v>863</v>
      </c>
      <c r="M36" s="117">
        <v>2020852500002</v>
      </c>
      <c r="N36" s="120"/>
      <c r="O36" s="118" t="s">
        <v>867</v>
      </c>
      <c r="P36" s="21">
        <v>300</v>
      </c>
      <c r="Q36" s="116"/>
      <c r="R36" s="116"/>
      <c r="S36" s="116"/>
      <c r="T36" s="116"/>
      <c r="U36" s="116"/>
      <c r="V36" s="116">
        <v>150</v>
      </c>
      <c r="W36" s="116"/>
      <c r="X36" s="116">
        <v>150</v>
      </c>
      <c r="Y36" s="116"/>
      <c r="Z36" s="48"/>
      <c r="AA36" s="118"/>
      <c r="AB36" s="118"/>
      <c r="AC36" s="118"/>
      <c r="AD36" s="48"/>
      <c r="AE36" s="119"/>
      <c r="AF36" s="48"/>
      <c r="AG36" s="118"/>
      <c r="AH36" s="48"/>
      <c r="AI36" s="118"/>
      <c r="AJ36" s="48"/>
      <c r="AK36" s="118"/>
      <c r="AL36" s="48"/>
      <c r="AM36" s="118"/>
      <c r="AN36" s="118"/>
      <c r="AO36" s="118"/>
      <c r="AP36" s="48"/>
      <c r="AQ36" s="118"/>
      <c r="AR36" s="48"/>
      <c r="AS36" s="118"/>
      <c r="AT36" s="118"/>
      <c r="AU36" s="118"/>
      <c r="AV36" s="48"/>
      <c r="AW36" s="118"/>
      <c r="AX36" s="118"/>
      <c r="AY36" s="118"/>
      <c r="AZ36" s="118"/>
      <c r="BA36" s="118"/>
      <c r="BB36" s="48"/>
      <c r="BC36" s="118"/>
      <c r="BD36" s="118"/>
      <c r="BE36" s="118"/>
      <c r="BF36" s="49">
        <f t="shared" si="0"/>
        <v>0</v>
      </c>
      <c r="BG36" s="49">
        <f t="shared" si="3"/>
        <v>0</v>
      </c>
      <c r="BH36" s="153"/>
      <c r="BI36" s="116" t="s">
        <v>865</v>
      </c>
    </row>
    <row r="37" spans="1:61" s="56" customFormat="1" ht="121.5" x14ac:dyDescent="0.25">
      <c r="A37" s="17" t="s">
        <v>54</v>
      </c>
      <c r="B37" s="17" t="s">
        <v>170</v>
      </c>
      <c r="C37" s="17" t="s">
        <v>231</v>
      </c>
      <c r="D37" s="17" t="s">
        <v>232</v>
      </c>
      <c r="E37" s="17" t="s">
        <v>249</v>
      </c>
      <c r="F37" s="17" t="s">
        <v>252</v>
      </c>
      <c r="G37" s="17" t="s">
        <v>253</v>
      </c>
      <c r="H37" s="17" t="s">
        <v>254</v>
      </c>
      <c r="I37" s="17" t="s">
        <v>67</v>
      </c>
      <c r="J37" s="21">
        <v>9</v>
      </c>
      <c r="K37" s="21">
        <v>9</v>
      </c>
      <c r="L37" s="130" t="s">
        <v>868</v>
      </c>
      <c r="M37" s="117">
        <v>2020852500009</v>
      </c>
      <c r="N37" s="120"/>
      <c r="O37" s="118" t="s">
        <v>869</v>
      </c>
      <c r="P37" s="21">
        <v>9</v>
      </c>
      <c r="Q37" s="116"/>
      <c r="R37" s="21">
        <v>9</v>
      </c>
      <c r="S37" s="154">
        <v>9</v>
      </c>
      <c r="T37" s="116"/>
      <c r="U37" s="116"/>
      <c r="V37" s="116"/>
      <c r="W37" s="116"/>
      <c r="X37" s="116"/>
      <c r="Y37" s="116"/>
      <c r="Z37" s="48"/>
      <c r="AA37" s="118"/>
      <c r="AB37" s="118"/>
      <c r="AC37" s="118"/>
      <c r="AD37" s="48"/>
      <c r="AE37" s="119"/>
      <c r="AF37" s="48"/>
      <c r="AG37" s="118"/>
      <c r="AH37" s="48"/>
      <c r="AI37" s="118"/>
      <c r="AJ37" s="48"/>
      <c r="AK37" s="118"/>
      <c r="AL37" s="121">
        <f>903320486+22000000</f>
        <v>925320486</v>
      </c>
      <c r="AM37" s="118">
        <v>691632664</v>
      </c>
      <c r="AN37" s="118"/>
      <c r="AO37" s="118"/>
      <c r="AP37" s="48"/>
      <c r="AQ37" s="118"/>
      <c r="AR37" s="48"/>
      <c r="AS37" s="118"/>
      <c r="AT37" s="118"/>
      <c r="AU37" s="118"/>
      <c r="AV37" s="48"/>
      <c r="AW37" s="118"/>
      <c r="AX37" s="118"/>
      <c r="AY37" s="118"/>
      <c r="AZ37" s="118"/>
      <c r="BA37" s="118"/>
      <c r="BB37" s="48"/>
      <c r="BC37" s="118"/>
      <c r="BD37" s="118"/>
      <c r="BE37" s="118"/>
      <c r="BF37" s="49">
        <f t="shared" si="0"/>
        <v>1616953150</v>
      </c>
      <c r="BG37" s="49">
        <f t="shared" si="3"/>
        <v>691632664</v>
      </c>
      <c r="BH37" s="153" t="s">
        <v>1144</v>
      </c>
      <c r="BI37" s="116" t="s">
        <v>865</v>
      </c>
    </row>
    <row r="38" spans="1:61" s="56" customFormat="1" ht="121.5" x14ac:dyDescent="0.25">
      <c r="A38" s="17" t="s">
        <v>54</v>
      </c>
      <c r="B38" s="17" t="s">
        <v>170</v>
      </c>
      <c r="C38" s="17" t="s">
        <v>231</v>
      </c>
      <c r="D38" s="17" t="s">
        <v>232</v>
      </c>
      <c r="E38" s="17" t="s">
        <v>249</v>
      </c>
      <c r="F38" s="17" t="s">
        <v>255</v>
      </c>
      <c r="G38" s="17" t="s">
        <v>256</v>
      </c>
      <c r="H38" s="17" t="s">
        <v>257</v>
      </c>
      <c r="I38" s="17" t="s">
        <v>67</v>
      </c>
      <c r="J38" s="21">
        <v>1</v>
      </c>
      <c r="K38" s="21">
        <v>0</v>
      </c>
      <c r="L38" s="130" t="s">
        <v>868</v>
      </c>
      <c r="M38" s="117">
        <v>2020852500009</v>
      </c>
      <c r="N38" s="120"/>
      <c r="O38" s="118" t="s">
        <v>1062</v>
      </c>
      <c r="P38" s="21">
        <v>1</v>
      </c>
      <c r="Q38" s="116"/>
      <c r="R38" s="116"/>
      <c r="S38" s="116"/>
      <c r="T38" s="116"/>
      <c r="U38" s="116"/>
      <c r="V38" s="116">
        <v>1</v>
      </c>
      <c r="W38" s="116"/>
      <c r="X38" s="116"/>
      <c r="Y38" s="116"/>
      <c r="Z38" s="48"/>
      <c r="AA38" s="118"/>
      <c r="AB38" s="118"/>
      <c r="AC38" s="118"/>
      <c r="AD38" s="48"/>
      <c r="AE38" s="119"/>
      <c r="AF38" s="48"/>
      <c r="AG38" s="118"/>
      <c r="AH38" s="48"/>
      <c r="AI38" s="118"/>
      <c r="AJ38" s="48"/>
      <c r="AK38" s="118"/>
      <c r="AL38" s="48">
        <v>30000000</v>
      </c>
      <c r="AM38" s="118"/>
      <c r="AN38" s="118"/>
      <c r="AO38" s="118"/>
      <c r="AP38" s="48"/>
      <c r="AQ38" s="118"/>
      <c r="AR38" s="48"/>
      <c r="AS38" s="118"/>
      <c r="AT38" s="118"/>
      <c r="AU38" s="118"/>
      <c r="AV38" s="48"/>
      <c r="AW38" s="118"/>
      <c r="AX38" s="118"/>
      <c r="AY38" s="118"/>
      <c r="AZ38" s="118"/>
      <c r="BA38" s="118"/>
      <c r="BB38" s="48"/>
      <c r="BC38" s="118"/>
      <c r="BD38" s="118"/>
      <c r="BE38" s="118"/>
      <c r="BF38" s="49">
        <f t="shared" si="0"/>
        <v>30000000</v>
      </c>
      <c r="BG38" s="49">
        <f t="shared" si="3"/>
        <v>0</v>
      </c>
      <c r="BH38" s="153"/>
      <c r="BI38" s="116" t="s">
        <v>865</v>
      </c>
    </row>
    <row r="39" spans="1:61" s="56" customFormat="1" ht="121.5" x14ac:dyDescent="0.25">
      <c r="A39" s="17" t="s">
        <v>54</v>
      </c>
      <c r="B39" s="17" t="s">
        <v>170</v>
      </c>
      <c r="C39" s="17" t="s">
        <v>231</v>
      </c>
      <c r="D39" s="17" t="s">
        <v>232</v>
      </c>
      <c r="E39" s="17" t="s">
        <v>249</v>
      </c>
      <c r="F39" s="17" t="s">
        <v>258</v>
      </c>
      <c r="G39" s="17" t="s">
        <v>259</v>
      </c>
      <c r="H39" s="17" t="s">
        <v>260</v>
      </c>
      <c r="I39" s="17" t="s">
        <v>67</v>
      </c>
      <c r="J39" s="21">
        <v>10</v>
      </c>
      <c r="K39" s="21">
        <v>0</v>
      </c>
      <c r="L39" s="130" t="s">
        <v>868</v>
      </c>
      <c r="M39" s="117">
        <v>2020852500009</v>
      </c>
      <c r="N39" s="120"/>
      <c r="O39" s="118" t="s">
        <v>870</v>
      </c>
      <c r="P39" s="21">
        <v>8</v>
      </c>
      <c r="Q39" s="116"/>
      <c r="R39" s="116"/>
      <c r="S39" s="116"/>
      <c r="T39" s="116"/>
      <c r="U39" s="116"/>
      <c r="V39" s="21">
        <v>8</v>
      </c>
      <c r="W39" s="116"/>
      <c r="X39" s="116"/>
      <c r="Y39" s="116"/>
      <c r="Z39" s="48"/>
      <c r="AA39" s="118"/>
      <c r="AB39" s="118"/>
      <c r="AC39" s="118"/>
      <c r="AD39" s="48"/>
      <c r="AE39" s="119"/>
      <c r="AF39" s="48"/>
      <c r="AG39" s="118"/>
      <c r="AH39" s="48"/>
      <c r="AI39" s="118"/>
      <c r="AJ39" s="48"/>
      <c r="AK39" s="118"/>
      <c r="AL39" s="48">
        <f>100100000+205000000+214829477</f>
        <v>519929477</v>
      </c>
      <c r="AM39" s="118"/>
      <c r="AN39" s="118"/>
      <c r="AO39" s="118"/>
      <c r="AP39" s="48"/>
      <c r="AQ39" s="118"/>
      <c r="AR39" s="48"/>
      <c r="AS39" s="118"/>
      <c r="AT39" s="118"/>
      <c r="AU39" s="118"/>
      <c r="AV39" s="48"/>
      <c r="AW39" s="118"/>
      <c r="AX39" s="118"/>
      <c r="AY39" s="118"/>
      <c r="AZ39" s="118"/>
      <c r="BA39" s="118"/>
      <c r="BB39" s="48"/>
      <c r="BC39" s="118"/>
      <c r="BD39" s="118"/>
      <c r="BE39" s="118"/>
      <c r="BF39" s="118">
        <f t="shared" si="0"/>
        <v>519929477</v>
      </c>
      <c r="BG39" s="49">
        <f t="shared" si="3"/>
        <v>0</v>
      </c>
      <c r="BH39" s="153"/>
      <c r="BI39" s="116" t="s">
        <v>865</v>
      </c>
    </row>
    <row r="40" spans="1:61" s="56" customFormat="1" ht="121.5" x14ac:dyDescent="0.25">
      <c r="A40" s="17" t="s">
        <v>54</v>
      </c>
      <c r="B40" s="17" t="s">
        <v>170</v>
      </c>
      <c r="C40" s="17" t="s">
        <v>231</v>
      </c>
      <c r="D40" s="17" t="s">
        <v>232</v>
      </c>
      <c r="E40" s="17" t="s">
        <v>249</v>
      </c>
      <c r="F40" s="17" t="s">
        <v>258</v>
      </c>
      <c r="G40" s="17" t="s">
        <v>261</v>
      </c>
      <c r="H40" s="17" t="s">
        <v>262</v>
      </c>
      <c r="I40" s="17" t="s">
        <v>67</v>
      </c>
      <c r="J40" s="21">
        <v>10</v>
      </c>
      <c r="K40" s="21">
        <v>3</v>
      </c>
      <c r="L40" s="130" t="s">
        <v>868</v>
      </c>
      <c r="M40" s="117">
        <v>2020852500009</v>
      </c>
      <c r="N40" s="120"/>
      <c r="O40" s="118" t="s">
        <v>870</v>
      </c>
      <c r="P40" s="21">
        <v>3</v>
      </c>
      <c r="Q40" s="116"/>
      <c r="R40" s="116"/>
      <c r="S40" s="154">
        <v>3</v>
      </c>
      <c r="T40" s="116"/>
      <c r="U40" s="116"/>
      <c r="V40" s="21">
        <v>3</v>
      </c>
      <c r="W40" s="116"/>
      <c r="X40" s="116"/>
      <c r="Y40" s="116"/>
      <c r="Z40" s="48"/>
      <c r="AA40" s="118"/>
      <c r="AB40" s="118"/>
      <c r="AC40" s="118"/>
      <c r="AD40" s="48"/>
      <c r="AE40" s="119"/>
      <c r="AF40" s="48"/>
      <c r="AG40" s="118"/>
      <c r="AH40" s="48"/>
      <c r="AI40" s="118"/>
      <c r="AJ40" s="48"/>
      <c r="AK40" s="118"/>
      <c r="AL40" s="48">
        <v>52000000</v>
      </c>
      <c r="AM40" s="118">
        <v>27900000</v>
      </c>
      <c r="AN40" s="118"/>
      <c r="AO40" s="118"/>
      <c r="AP40" s="48"/>
      <c r="AQ40" s="118"/>
      <c r="AR40" s="48"/>
      <c r="AS40" s="118"/>
      <c r="AT40" s="118"/>
      <c r="AU40" s="118"/>
      <c r="AV40" s="48"/>
      <c r="AW40" s="118"/>
      <c r="AX40" s="118"/>
      <c r="AY40" s="118"/>
      <c r="AZ40" s="118"/>
      <c r="BA40" s="118"/>
      <c r="BB40" s="48"/>
      <c r="BC40" s="118"/>
      <c r="BD40" s="118"/>
      <c r="BE40" s="118"/>
      <c r="BF40" s="49">
        <f>52000000+2375961</f>
        <v>54375961</v>
      </c>
      <c r="BG40" s="49">
        <f t="shared" si="3"/>
        <v>27900000</v>
      </c>
      <c r="BH40" s="153" t="s">
        <v>1112</v>
      </c>
      <c r="BI40" s="116" t="s">
        <v>865</v>
      </c>
    </row>
    <row r="41" spans="1:61" s="56" customFormat="1" ht="121.5" x14ac:dyDescent="0.25">
      <c r="A41" s="17" t="s">
        <v>54</v>
      </c>
      <c r="B41" s="17" t="s">
        <v>170</v>
      </c>
      <c r="C41" s="17" t="s">
        <v>231</v>
      </c>
      <c r="D41" s="17" t="s">
        <v>232</v>
      </c>
      <c r="E41" s="17" t="s">
        <v>249</v>
      </c>
      <c r="F41" s="17" t="s">
        <v>258</v>
      </c>
      <c r="G41" s="17" t="s">
        <v>263</v>
      </c>
      <c r="H41" s="17" t="s">
        <v>264</v>
      </c>
      <c r="I41" s="17" t="s">
        <v>67</v>
      </c>
      <c r="J41" s="21">
        <v>2</v>
      </c>
      <c r="K41" s="21">
        <v>0</v>
      </c>
      <c r="L41" s="130" t="s">
        <v>868</v>
      </c>
      <c r="M41" s="117">
        <v>2020852500009</v>
      </c>
      <c r="N41" s="120"/>
      <c r="O41" s="118" t="s">
        <v>870</v>
      </c>
      <c r="P41" s="21">
        <v>2</v>
      </c>
      <c r="Q41" s="116"/>
      <c r="R41" s="116"/>
      <c r="S41" s="116"/>
      <c r="T41" s="116"/>
      <c r="U41" s="116"/>
      <c r="V41" s="116"/>
      <c r="W41" s="116"/>
      <c r="X41" s="116">
        <v>2</v>
      </c>
      <c r="Y41" s="116"/>
      <c r="Z41" s="48"/>
      <c r="AA41" s="118"/>
      <c r="AB41" s="118"/>
      <c r="AC41" s="118"/>
      <c r="AD41" s="48"/>
      <c r="AE41" s="119"/>
      <c r="AF41" s="48"/>
      <c r="AG41" s="118"/>
      <c r="AH41" s="48"/>
      <c r="AI41" s="118"/>
      <c r="AJ41" s="48"/>
      <c r="AK41" s="118"/>
      <c r="AL41" s="48"/>
      <c r="AM41" s="118"/>
      <c r="AN41" s="118"/>
      <c r="AO41" s="118"/>
      <c r="AP41" s="48"/>
      <c r="AQ41" s="118"/>
      <c r="AR41" s="48"/>
      <c r="AS41" s="118"/>
      <c r="AT41" s="118"/>
      <c r="AU41" s="118"/>
      <c r="AV41" s="48"/>
      <c r="AW41" s="118"/>
      <c r="AX41" s="118"/>
      <c r="AY41" s="118"/>
      <c r="AZ41" s="118"/>
      <c r="BA41" s="118"/>
      <c r="BB41" s="48"/>
      <c r="BC41" s="118"/>
      <c r="BD41" s="118"/>
      <c r="BE41" s="118"/>
      <c r="BF41" s="49">
        <f t="shared" si="0"/>
        <v>0</v>
      </c>
      <c r="BG41" s="49">
        <f t="shared" si="3"/>
        <v>0</v>
      </c>
      <c r="BH41" s="153"/>
      <c r="BI41" s="116" t="s">
        <v>865</v>
      </c>
    </row>
    <row r="42" spans="1:61" s="56" customFormat="1" ht="102" x14ac:dyDescent="0.25">
      <c r="A42" s="17" t="s">
        <v>54</v>
      </c>
      <c r="B42" s="17" t="s">
        <v>170</v>
      </c>
      <c r="C42" s="17" t="s">
        <v>341</v>
      </c>
      <c r="D42" s="17" t="s">
        <v>342</v>
      </c>
      <c r="E42" s="17" t="s">
        <v>343</v>
      </c>
      <c r="F42" s="17" t="s">
        <v>344</v>
      </c>
      <c r="G42" s="17" t="s">
        <v>345</v>
      </c>
      <c r="H42" s="17" t="s">
        <v>346</v>
      </c>
      <c r="I42" s="17" t="s">
        <v>133</v>
      </c>
      <c r="J42" s="21">
        <v>1</v>
      </c>
      <c r="K42" s="21">
        <v>0</v>
      </c>
      <c r="L42" s="122" t="s">
        <v>871</v>
      </c>
      <c r="M42" s="117">
        <v>2020852500021</v>
      </c>
      <c r="N42" s="120"/>
      <c r="O42" s="123" t="s">
        <v>872</v>
      </c>
      <c r="P42" s="21">
        <v>1</v>
      </c>
      <c r="Q42" s="116"/>
      <c r="R42" s="116"/>
      <c r="S42" s="116"/>
      <c r="T42" s="116"/>
      <c r="U42" s="116"/>
      <c r="V42" s="116"/>
      <c r="W42" s="116"/>
      <c r="X42" s="116">
        <v>1</v>
      </c>
      <c r="Y42" s="116"/>
      <c r="Z42" s="121"/>
      <c r="AA42" s="118"/>
      <c r="AB42" s="118"/>
      <c r="AC42" s="118"/>
      <c r="AD42" s="48"/>
      <c r="AE42" s="119"/>
      <c r="AF42" s="48"/>
      <c r="AG42" s="118"/>
      <c r="AH42" s="48"/>
      <c r="AI42" s="118"/>
      <c r="AJ42" s="48"/>
      <c r="AK42" s="118"/>
      <c r="AL42" s="48"/>
      <c r="AM42" s="118"/>
      <c r="AN42" s="118"/>
      <c r="AO42" s="118"/>
      <c r="AP42" s="48"/>
      <c r="AQ42" s="118"/>
      <c r="AR42" s="48"/>
      <c r="AS42" s="118"/>
      <c r="AT42" s="118"/>
      <c r="AU42" s="118"/>
      <c r="AV42" s="48"/>
      <c r="AW42" s="118"/>
      <c r="AX42" s="118"/>
      <c r="AY42" s="118"/>
      <c r="AZ42" s="118"/>
      <c r="BA42" s="118"/>
      <c r="BB42" s="48"/>
      <c r="BC42" s="118"/>
      <c r="BD42" s="118"/>
      <c r="BE42" s="118"/>
      <c r="BF42" s="49"/>
      <c r="BG42" s="49">
        <f t="shared" si="3"/>
        <v>0</v>
      </c>
      <c r="BH42" s="153"/>
      <c r="BI42" s="116" t="s">
        <v>873</v>
      </c>
    </row>
    <row r="43" spans="1:61" s="56" customFormat="1" ht="84" x14ac:dyDescent="0.25">
      <c r="A43" s="17" t="s">
        <v>54</v>
      </c>
      <c r="B43" s="17" t="s">
        <v>170</v>
      </c>
      <c r="C43" s="17" t="s">
        <v>341</v>
      </c>
      <c r="D43" s="17" t="s">
        <v>342</v>
      </c>
      <c r="E43" s="17" t="s">
        <v>343</v>
      </c>
      <c r="F43" s="17" t="s">
        <v>344</v>
      </c>
      <c r="G43" s="17" t="s">
        <v>347</v>
      </c>
      <c r="H43" s="17" t="s">
        <v>348</v>
      </c>
      <c r="I43" s="17" t="s">
        <v>133</v>
      </c>
      <c r="J43" s="21">
        <v>1</v>
      </c>
      <c r="K43" s="21">
        <v>1</v>
      </c>
      <c r="L43" s="122" t="s">
        <v>871</v>
      </c>
      <c r="M43" s="117">
        <v>2020852500021</v>
      </c>
      <c r="N43" s="120"/>
      <c r="O43" s="118" t="s">
        <v>874</v>
      </c>
      <c r="P43" s="21">
        <v>1</v>
      </c>
      <c r="Q43" s="116"/>
      <c r="R43" s="116">
        <v>1</v>
      </c>
      <c r="S43" s="116"/>
      <c r="T43" s="116">
        <v>1</v>
      </c>
      <c r="U43" s="116"/>
      <c r="V43" s="116">
        <v>1</v>
      </c>
      <c r="W43" s="116"/>
      <c r="X43" s="116">
        <v>1</v>
      </c>
      <c r="Y43" s="116"/>
      <c r="Z43" s="48"/>
      <c r="AA43" s="118"/>
      <c r="AB43" s="118"/>
      <c r="AC43" s="118"/>
      <c r="AD43" s="48"/>
      <c r="AE43" s="119"/>
      <c r="AF43" s="48"/>
      <c r="AG43" s="118"/>
      <c r="AH43" s="48"/>
      <c r="AI43" s="118"/>
      <c r="AJ43" s="48"/>
      <c r="AK43" s="118"/>
      <c r="AL43" s="48"/>
      <c r="AM43" s="118"/>
      <c r="AN43" s="118"/>
      <c r="AO43" s="118"/>
      <c r="AP43" s="48"/>
      <c r="AQ43" s="118"/>
      <c r="AR43" s="48"/>
      <c r="AS43" s="118"/>
      <c r="AT43" s="118"/>
      <c r="AU43" s="118"/>
      <c r="AV43" s="48"/>
      <c r="AW43" s="118"/>
      <c r="AX43" s="118"/>
      <c r="AY43" s="118"/>
      <c r="AZ43" s="118"/>
      <c r="BA43" s="118"/>
      <c r="BB43" s="48"/>
      <c r="BC43" s="118"/>
      <c r="BD43" s="118"/>
      <c r="BE43" s="118"/>
      <c r="BF43" s="49"/>
      <c r="BG43" s="49">
        <f t="shared" si="3"/>
        <v>0</v>
      </c>
      <c r="BH43" s="153"/>
      <c r="BI43" s="116" t="s">
        <v>873</v>
      </c>
    </row>
    <row r="44" spans="1:61" s="56" customFormat="1" ht="84" x14ac:dyDescent="0.25">
      <c r="A44" s="17" t="s">
        <v>54</v>
      </c>
      <c r="B44" s="17" t="s">
        <v>170</v>
      </c>
      <c r="C44" s="17" t="s">
        <v>341</v>
      </c>
      <c r="D44" s="17" t="s">
        <v>342</v>
      </c>
      <c r="E44" s="17" t="s">
        <v>343</v>
      </c>
      <c r="F44" s="17" t="s">
        <v>344</v>
      </c>
      <c r="G44" s="17" t="s">
        <v>349</v>
      </c>
      <c r="H44" s="17" t="s">
        <v>245</v>
      </c>
      <c r="I44" s="17" t="s">
        <v>133</v>
      </c>
      <c r="J44" s="21">
        <v>1</v>
      </c>
      <c r="K44" s="21">
        <v>0</v>
      </c>
      <c r="L44" s="122" t="s">
        <v>871</v>
      </c>
      <c r="M44" s="117">
        <v>2020852500021</v>
      </c>
      <c r="N44" s="120"/>
      <c r="O44" s="118" t="s">
        <v>875</v>
      </c>
      <c r="P44" s="21">
        <v>1</v>
      </c>
      <c r="Q44" s="116"/>
      <c r="R44" s="116"/>
      <c r="S44" s="116"/>
      <c r="T44" s="116"/>
      <c r="U44" s="116"/>
      <c r="V44" s="116">
        <v>1</v>
      </c>
      <c r="W44" s="116"/>
      <c r="X44" s="116"/>
      <c r="Y44" s="116"/>
      <c r="Z44" s="48"/>
      <c r="AA44" s="118"/>
      <c r="AB44" s="118"/>
      <c r="AC44" s="118"/>
      <c r="AD44" s="48"/>
      <c r="AE44" s="119"/>
      <c r="AF44" s="48"/>
      <c r="AG44" s="118"/>
      <c r="AH44" s="48"/>
      <c r="AI44" s="118"/>
      <c r="AJ44" s="48"/>
      <c r="AK44" s="118"/>
      <c r="AL44" s="48"/>
      <c r="AM44" s="118"/>
      <c r="AN44" s="118"/>
      <c r="AO44" s="118"/>
      <c r="AP44" s="48"/>
      <c r="AQ44" s="118"/>
      <c r="AR44" s="48"/>
      <c r="AS44" s="118"/>
      <c r="AT44" s="118"/>
      <c r="AU44" s="118"/>
      <c r="AV44" s="48"/>
      <c r="AW44" s="118"/>
      <c r="AX44" s="118"/>
      <c r="AY44" s="118"/>
      <c r="AZ44" s="118"/>
      <c r="BA44" s="118"/>
      <c r="BB44" s="48"/>
      <c r="BC44" s="118"/>
      <c r="BD44" s="118"/>
      <c r="BE44" s="118"/>
      <c r="BF44" s="49"/>
      <c r="BG44" s="49">
        <f t="shared" si="3"/>
        <v>0</v>
      </c>
      <c r="BH44" s="153"/>
      <c r="BI44" s="116" t="s">
        <v>873</v>
      </c>
    </row>
    <row r="45" spans="1:61" s="56" customFormat="1" ht="84" x14ac:dyDescent="0.25">
      <c r="A45" s="17" t="s">
        <v>54</v>
      </c>
      <c r="B45" s="17" t="s">
        <v>170</v>
      </c>
      <c r="C45" s="17" t="s">
        <v>341</v>
      </c>
      <c r="D45" s="17" t="s">
        <v>342</v>
      </c>
      <c r="E45" s="17" t="s">
        <v>343</v>
      </c>
      <c r="F45" s="17" t="s">
        <v>344</v>
      </c>
      <c r="G45" s="17" t="s">
        <v>350</v>
      </c>
      <c r="H45" s="17" t="s">
        <v>351</v>
      </c>
      <c r="I45" s="17" t="s">
        <v>133</v>
      </c>
      <c r="J45" s="21">
        <v>400</v>
      </c>
      <c r="K45" s="21">
        <v>18</v>
      </c>
      <c r="L45" s="122" t="s">
        <v>871</v>
      </c>
      <c r="M45" s="117">
        <v>2020852500021</v>
      </c>
      <c r="N45" s="120"/>
      <c r="O45" s="118" t="s">
        <v>876</v>
      </c>
      <c r="P45" s="21">
        <v>150</v>
      </c>
      <c r="Q45" s="116"/>
      <c r="R45" s="116"/>
      <c r="S45" s="116"/>
      <c r="T45" s="116">
        <v>50</v>
      </c>
      <c r="U45" s="116"/>
      <c r="V45" s="116">
        <v>50</v>
      </c>
      <c r="W45" s="116"/>
      <c r="X45" s="116">
        <v>50</v>
      </c>
      <c r="Y45" s="116"/>
      <c r="Z45" s="48"/>
      <c r="AA45" s="118"/>
      <c r="AB45" s="118"/>
      <c r="AC45" s="118"/>
      <c r="AD45" s="48"/>
      <c r="AE45" s="119"/>
      <c r="AF45" s="48"/>
      <c r="AG45" s="118"/>
      <c r="AH45" s="48"/>
      <c r="AI45" s="118"/>
      <c r="AJ45" s="48"/>
      <c r="AK45" s="118"/>
      <c r="AL45" s="48"/>
      <c r="AM45" s="118"/>
      <c r="AN45" s="118"/>
      <c r="AO45" s="118"/>
      <c r="AP45" s="48"/>
      <c r="AQ45" s="118"/>
      <c r="AR45" s="48"/>
      <c r="AS45" s="118"/>
      <c r="AT45" s="118"/>
      <c r="AU45" s="118"/>
      <c r="AV45" s="48"/>
      <c r="AW45" s="118"/>
      <c r="AX45" s="118"/>
      <c r="AY45" s="118"/>
      <c r="AZ45" s="118"/>
      <c r="BA45" s="118"/>
      <c r="BB45" s="48"/>
      <c r="BC45" s="118"/>
      <c r="BD45" s="118"/>
      <c r="BE45" s="118"/>
      <c r="BF45" s="49"/>
      <c r="BG45" s="49">
        <f t="shared" si="3"/>
        <v>0</v>
      </c>
      <c r="BH45" s="153"/>
      <c r="BI45" s="116" t="s">
        <v>873</v>
      </c>
    </row>
    <row r="46" spans="1:61" s="56" customFormat="1" ht="120" x14ac:dyDescent="0.25">
      <c r="A46" s="17" t="s">
        <v>54</v>
      </c>
      <c r="B46" s="17" t="s">
        <v>170</v>
      </c>
      <c r="C46" s="17" t="s">
        <v>341</v>
      </c>
      <c r="D46" s="17" t="s">
        <v>342</v>
      </c>
      <c r="E46" s="17" t="s">
        <v>343</v>
      </c>
      <c r="F46" s="17" t="s">
        <v>344</v>
      </c>
      <c r="G46" s="17" t="s">
        <v>352</v>
      </c>
      <c r="H46" s="17" t="s">
        <v>353</v>
      </c>
      <c r="I46" s="17" t="s">
        <v>133</v>
      </c>
      <c r="J46" s="21">
        <v>40</v>
      </c>
      <c r="K46" s="21">
        <v>0</v>
      </c>
      <c r="L46" s="122" t="s">
        <v>871</v>
      </c>
      <c r="M46" s="117">
        <v>2020852500021</v>
      </c>
      <c r="N46" s="120"/>
      <c r="O46" s="118" t="s">
        <v>876</v>
      </c>
      <c r="P46" s="21">
        <v>20</v>
      </c>
      <c r="Q46" s="116"/>
      <c r="R46" s="116"/>
      <c r="S46" s="116">
        <v>0</v>
      </c>
      <c r="T46" s="116">
        <v>5</v>
      </c>
      <c r="U46" s="116">
        <v>0</v>
      </c>
      <c r="V46" s="116">
        <v>10</v>
      </c>
      <c r="W46" s="116"/>
      <c r="X46" s="116">
        <v>5</v>
      </c>
      <c r="Y46" s="116"/>
      <c r="Z46" s="48">
        <v>25100000</v>
      </c>
      <c r="AA46" s="118">
        <v>18900000</v>
      </c>
      <c r="AB46" s="118"/>
      <c r="AC46" s="118"/>
      <c r="AD46" s="48"/>
      <c r="AE46" s="119"/>
      <c r="AF46" s="48"/>
      <c r="AG46" s="118"/>
      <c r="AH46" s="48"/>
      <c r="AI46" s="118"/>
      <c r="AJ46" s="48"/>
      <c r="AK46" s="48"/>
      <c r="AL46" s="48"/>
      <c r="AM46" s="118"/>
      <c r="AN46" s="118"/>
      <c r="AO46" s="118"/>
      <c r="AP46" s="48">
        <v>9900000</v>
      </c>
      <c r="AQ46" s="48"/>
      <c r="AR46" s="48"/>
      <c r="AS46" s="118"/>
      <c r="AT46" s="118"/>
      <c r="AU46" s="118"/>
      <c r="AV46" s="48"/>
      <c r="AW46" s="118"/>
      <c r="AX46" s="118"/>
      <c r="AY46" s="118"/>
      <c r="AZ46" s="118"/>
      <c r="BA46" s="118"/>
      <c r="BB46" s="48"/>
      <c r="BC46" s="118"/>
      <c r="BD46" s="118"/>
      <c r="BE46" s="118"/>
      <c r="BF46" s="49">
        <f>SUM(Z46:BE46)</f>
        <v>53900000</v>
      </c>
      <c r="BG46" s="49">
        <f t="shared" si="3"/>
        <v>18900000</v>
      </c>
      <c r="BH46" s="153" t="s">
        <v>1094</v>
      </c>
      <c r="BI46" s="116" t="s">
        <v>873</v>
      </c>
    </row>
    <row r="47" spans="1:61" s="56" customFormat="1" ht="102" x14ac:dyDescent="0.25">
      <c r="A47" s="17" t="s">
        <v>54</v>
      </c>
      <c r="B47" s="17" t="s">
        <v>170</v>
      </c>
      <c r="C47" s="17" t="s">
        <v>341</v>
      </c>
      <c r="D47" s="17" t="s">
        <v>342</v>
      </c>
      <c r="E47" s="17" t="s">
        <v>343</v>
      </c>
      <c r="F47" s="17" t="s">
        <v>344</v>
      </c>
      <c r="G47" s="17" t="s">
        <v>354</v>
      </c>
      <c r="H47" s="17" t="s">
        <v>355</v>
      </c>
      <c r="I47" s="17" t="s">
        <v>133</v>
      </c>
      <c r="J47" s="21">
        <v>200</v>
      </c>
      <c r="K47" s="21">
        <v>0</v>
      </c>
      <c r="L47" s="122" t="s">
        <v>871</v>
      </c>
      <c r="M47" s="117">
        <v>2020852500021</v>
      </c>
      <c r="N47" s="120"/>
      <c r="O47" s="118" t="s">
        <v>876</v>
      </c>
      <c r="P47" s="21">
        <v>60</v>
      </c>
      <c r="Q47" s="116"/>
      <c r="R47" s="116"/>
      <c r="S47" s="116"/>
      <c r="T47" s="116">
        <v>20</v>
      </c>
      <c r="U47" s="116"/>
      <c r="V47" s="116">
        <v>20</v>
      </c>
      <c r="W47" s="116"/>
      <c r="X47" s="116">
        <v>20</v>
      </c>
      <c r="Y47" s="116"/>
      <c r="Z47" s="48"/>
      <c r="AA47" s="118"/>
      <c r="AB47" s="118"/>
      <c r="AC47" s="118"/>
      <c r="AD47" s="48"/>
      <c r="AE47" s="119"/>
      <c r="AF47" s="48"/>
      <c r="AG47" s="118"/>
      <c r="AH47" s="48"/>
      <c r="AI47" s="118"/>
      <c r="AJ47" s="48"/>
      <c r="AK47" s="118"/>
      <c r="AL47" s="48"/>
      <c r="AM47" s="118"/>
      <c r="AN47" s="118"/>
      <c r="AO47" s="118"/>
      <c r="AP47" s="48"/>
      <c r="AQ47" s="118"/>
      <c r="AR47" s="48"/>
      <c r="AS47" s="118"/>
      <c r="AT47" s="118"/>
      <c r="AU47" s="118"/>
      <c r="AV47" s="48"/>
      <c r="AW47" s="118"/>
      <c r="AX47" s="118"/>
      <c r="AY47" s="118"/>
      <c r="AZ47" s="118"/>
      <c r="BA47" s="118"/>
      <c r="BB47" s="48"/>
      <c r="BC47" s="118"/>
      <c r="BD47" s="118"/>
      <c r="BE47" s="118"/>
      <c r="BF47" s="49">
        <f t="shared" ref="BF46:BF72" si="4">SUM(Z47:BE47)</f>
        <v>0</v>
      </c>
      <c r="BG47" s="49">
        <f t="shared" si="3"/>
        <v>0</v>
      </c>
      <c r="BH47" s="153"/>
      <c r="BI47" s="116" t="s">
        <v>873</v>
      </c>
    </row>
    <row r="48" spans="1:61" s="56" customFormat="1" ht="89.25" x14ac:dyDescent="0.25">
      <c r="A48" s="17" t="s">
        <v>54</v>
      </c>
      <c r="B48" s="17" t="s">
        <v>170</v>
      </c>
      <c r="C48" s="17" t="s">
        <v>341</v>
      </c>
      <c r="D48" s="17" t="s">
        <v>342</v>
      </c>
      <c r="E48" s="17" t="s">
        <v>343</v>
      </c>
      <c r="F48" s="17" t="s">
        <v>344</v>
      </c>
      <c r="G48" s="17" t="s">
        <v>356</v>
      </c>
      <c r="H48" s="17" t="s">
        <v>357</v>
      </c>
      <c r="I48" s="17" t="s">
        <v>133</v>
      </c>
      <c r="J48" s="21">
        <v>1</v>
      </c>
      <c r="K48" s="21">
        <v>0</v>
      </c>
      <c r="L48" s="122" t="s">
        <v>871</v>
      </c>
      <c r="M48" s="117">
        <v>2020852500021</v>
      </c>
      <c r="N48" s="120"/>
      <c r="O48" s="118" t="s">
        <v>877</v>
      </c>
      <c r="P48" s="21">
        <v>1</v>
      </c>
      <c r="Q48" s="116"/>
      <c r="R48" s="116"/>
      <c r="S48" s="116"/>
      <c r="T48" s="116">
        <v>1</v>
      </c>
      <c r="U48" s="116"/>
      <c r="V48" s="116">
        <v>1</v>
      </c>
      <c r="W48" s="116"/>
      <c r="X48" s="116"/>
      <c r="Y48" s="116"/>
      <c r="Z48" s="48"/>
      <c r="AA48" s="118"/>
      <c r="AB48" s="118"/>
      <c r="AC48" s="118"/>
      <c r="AD48" s="48"/>
      <c r="AE48" s="119"/>
      <c r="AF48" s="48"/>
      <c r="AG48" s="118"/>
      <c r="AH48" s="48"/>
      <c r="AI48" s="118"/>
      <c r="AJ48" s="48"/>
      <c r="AK48" s="118"/>
      <c r="AL48" s="48"/>
      <c r="AM48" s="118"/>
      <c r="AN48" s="118"/>
      <c r="AO48" s="118"/>
      <c r="AP48" s="48"/>
      <c r="AQ48" s="118"/>
      <c r="AR48" s="48"/>
      <c r="AS48" s="118"/>
      <c r="AT48" s="118"/>
      <c r="AU48" s="118"/>
      <c r="AV48" s="48"/>
      <c r="AW48" s="118"/>
      <c r="AX48" s="118"/>
      <c r="AY48" s="118"/>
      <c r="AZ48" s="118"/>
      <c r="BA48" s="118"/>
      <c r="BB48" s="48"/>
      <c r="BC48" s="118"/>
      <c r="BD48" s="118"/>
      <c r="BE48" s="118"/>
      <c r="BF48" s="49">
        <f t="shared" si="4"/>
        <v>0</v>
      </c>
      <c r="BG48" s="49">
        <f t="shared" si="3"/>
        <v>0</v>
      </c>
      <c r="BH48" s="153"/>
      <c r="BI48" s="116" t="s">
        <v>873</v>
      </c>
    </row>
    <row r="49" spans="1:61" s="56" customFormat="1" ht="114.75" x14ac:dyDescent="0.25">
      <c r="A49" s="17" t="s">
        <v>54</v>
      </c>
      <c r="B49" s="17" t="s">
        <v>170</v>
      </c>
      <c r="C49" s="17" t="s">
        <v>341</v>
      </c>
      <c r="D49" s="17" t="s">
        <v>342</v>
      </c>
      <c r="E49" s="17" t="s">
        <v>343</v>
      </c>
      <c r="F49" s="17" t="s">
        <v>344</v>
      </c>
      <c r="G49" s="17" t="s">
        <v>358</v>
      </c>
      <c r="H49" s="17" t="s">
        <v>359</v>
      </c>
      <c r="I49" s="17" t="s">
        <v>133</v>
      </c>
      <c r="J49" s="21">
        <v>200</v>
      </c>
      <c r="K49" s="21">
        <v>0</v>
      </c>
      <c r="L49" s="122" t="s">
        <v>871</v>
      </c>
      <c r="M49" s="117">
        <v>2020852500021</v>
      </c>
      <c r="N49" s="120"/>
      <c r="O49" s="118" t="s">
        <v>878</v>
      </c>
      <c r="P49" s="21">
        <v>60</v>
      </c>
      <c r="Q49" s="116"/>
      <c r="R49" s="116"/>
      <c r="S49" s="116"/>
      <c r="T49" s="116">
        <v>20</v>
      </c>
      <c r="U49" s="116"/>
      <c r="V49" s="116">
        <v>20</v>
      </c>
      <c r="W49" s="116"/>
      <c r="X49" s="116">
        <v>20</v>
      </c>
      <c r="Y49" s="116"/>
      <c r="Z49" s="48"/>
      <c r="AA49" s="118"/>
      <c r="AB49" s="118"/>
      <c r="AC49" s="118"/>
      <c r="AD49" s="48"/>
      <c r="AE49" s="119"/>
      <c r="AF49" s="48"/>
      <c r="AG49" s="118"/>
      <c r="AH49" s="48"/>
      <c r="AI49" s="118"/>
      <c r="AJ49" s="48"/>
      <c r="AK49" s="118"/>
      <c r="AL49" s="48"/>
      <c r="AM49" s="118"/>
      <c r="AN49" s="118"/>
      <c r="AO49" s="118"/>
      <c r="AP49" s="48"/>
      <c r="AQ49" s="118"/>
      <c r="AR49" s="48"/>
      <c r="AS49" s="118"/>
      <c r="AT49" s="118"/>
      <c r="AU49" s="118"/>
      <c r="AV49" s="48"/>
      <c r="AW49" s="118"/>
      <c r="AX49" s="118"/>
      <c r="AY49" s="118"/>
      <c r="AZ49" s="118"/>
      <c r="BA49" s="118"/>
      <c r="BB49" s="48"/>
      <c r="BC49" s="118"/>
      <c r="BD49" s="118"/>
      <c r="BE49" s="118"/>
      <c r="BF49" s="49">
        <f t="shared" si="4"/>
        <v>0</v>
      </c>
      <c r="BG49" s="49">
        <f t="shared" si="3"/>
        <v>0</v>
      </c>
      <c r="BH49" s="153"/>
      <c r="BI49" s="116" t="s">
        <v>873</v>
      </c>
    </row>
    <row r="50" spans="1:61" s="56" customFormat="1" ht="102" x14ac:dyDescent="0.25">
      <c r="A50" s="17" t="s">
        <v>54</v>
      </c>
      <c r="B50" s="17" t="s">
        <v>170</v>
      </c>
      <c r="C50" s="17" t="s">
        <v>341</v>
      </c>
      <c r="D50" s="17" t="s">
        <v>342</v>
      </c>
      <c r="E50" s="17" t="s">
        <v>343</v>
      </c>
      <c r="F50" s="17" t="s">
        <v>344</v>
      </c>
      <c r="G50" s="17" t="s">
        <v>360</v>
      </c>
      <c r="H50" s="17" t="s">
        <v>361</v>
      </c>
      <c r="I50" s="17" t="s">
        <v>133</v>
      </c>
      <c r="J50" s="21">
        <v>80</v>
      </c>
      <c r="K50" s="21">
        <v>0</v>
      </c>
      <c r="L50" s="122" t="s">
        <v>871</v>
      </c>
      <c r="M50" s="117">
        <v>2020852500021</v>
      </c>
      <c r="N50" s="120"/>
      <c r="O50" s="118" t="s">
        <v>807</v>
      </c>
      <c r="P50" s="21">
        <v>0</v>
      </c>
      <c r="Q50" s="116"/>
      <c r="R50" s="116"/>
      <c r="S50" s="116"/>
      <c r="T50" s="116"/>
      <c r="U50" s="116"/>
      <c r="V50" s="116"/>
      <c r="W50" s="116"/>
      <c r="X50" s="116"/>
      <c r="Y50" s="116"/>
      <c r="Z50" s="48"/>
      <c r="AA50" s="118"/>
      <c r="AB50" s="118"/>
      <c r="AC50" s="118"/>
      <c r="AD50" s="48"/>
      <c r="AE50" s="119"/>
      <c r="AF50" s="48"/>
      <c r="AG50" s="118"/>
      <c r="AH50" s="48"/>
      <c r="AI50" s="118"/>
      <c r="AJ50" s="48"/>
      <c r="AK50" s="118"/>
      <c r="AL50" s="48"/>
      <c r="AM50" s="118"/>
      <c r="AN50" s="118"/>
      <c r="AO50" s="118"/>
      <c r="AP50" s="48"/>
      <c r="AQ50" s="118"/>
      <c r="AR50" s="48"/>
      <c r="AS50" s="118"/>
      <c r="AT50" s="118"/>
      <c r="AU50" s="118"/>
      <c r="AV50" s="48"/>
      <c r="AW50" s="118"/>
      <c r="AX50" s="118"/>
      <c r="AY50" s="118"/>
      <c r="AZ50" s="118"/>
      <c r="BA50" s="118"/>
      <c r="BB50" s="48"/>
      <c r="BC50" s="118"/>
      <c r="BD50" s="118"/>
      <c r="BE50" s="118"/>
      <c r="BF50" s="49">
        <f t="shared" si="4"/>
        <v>0</v>
      </c>
      <c r="BG50" s="49">
        <f t="shared" si="3"/>
        <v>0</v>
      </c>
      <c r="BH50" s="153"/>
      <c r="BI50" s="116"/>
    </row>
    <row r="51" spans="1:61" s="56" customFormat="1" ht="84" x14ac:dyDescent="0.25">
      <c r="A51" s="17" t="s">
        <v>54</v>
      </c>
      <c r="B51" s="17" t="s">
        <v>239</v>
      </c>
      <c r="C51" s="17" t="s">
        <v>341</v>
      </c>
      <c r="D51" s="17" t="s">
        <v>342</v>
      </c>
      <c r="E51" s="17" t="s">
        <v>364</v>
      </c>
      <c r="F51" s="17" t="s">
        <v>365</v>
      </c>
      <c r="G51" s="17" t="s">
        <v>366</v>
      </c>
      <c r="H51" s="17" t="s">
        <v>367</v>
      </c>
      <c r="I51" s="17" t="s">
        <v>67</v>
      </c>
      <c r="J51" s="21">
        <v>1038</v>
      </c>
      <c r="K51" s="21">
        <v>1623</v>
      </c>
      <c r="L51" s="116" t="s">
        <v>879</v>
      </c>
      <c r="M51" s="117">
        <v>2020852500008</v>
      </c>
      <c r="N51" s="120"/>
      <c r="O51" s="118" t="s">
        <v>880</v>
      </c>
      <c r="P51" s="21">
        <v>1038</v>
      </c>
      <c r="Q51" s="116"/>
      <c r="R51" s="116">
        <v>300</v>
      </c>
      <c r="S51" s="116">
        <v>300</v>
      </c>
      <c r="T51" s="116">
        <v>300</v>
      </c>
      <c r="U51" s="116"/>
      <c r="V51" s="116">
        <v>300</v>
      </c>
      <c r="W51" s="116"/>
      <c r="X51" s="116">
        <v>138</v>
      </c>
      <c r="Y51" s="116"/>
      <c r="Z51" s="48"/>
      <c r="AA51" s="118"/>
      <c r="AB51" s="118"/>
      <c r="AC51" s="118"/>
      <c r="AD51" s="48"/>
      <c r="AE51" s="119"/>
      <c r="AF51" s="48"/>
      <c r="AG51" s="118"/>
      <c r="AH51" s="48"/>
      <c r="AI51" s="118"/>
      <c r="AJ51" s="48"/>
      <c r="AK51" s="118"/>
      <c r="AL51" s="48"/>
      <c r="AM51" s="118"/>
      <c r="AN51" s="118"/>
      <c r="AO51" s="118"/>
      <c r="AP51" s="121"/>
      <c r="AQ51" s="118"/>
      <c r="AR51" s="48"/>
      <c r="AS51" s="118"/>
      <c r="AT51" s="118"/>
      <c r="AU51" s="118"/>
      <c r="AV51" s="48"/>
      <c r="AW51" s="118"/>
      <c r="AX51" s="118"/>
      <c r="AY51" s="118"/>
      <c r="AZ51" s="118"/>
      <c r="BA51" s="118"/>
      <c r="BB51" s="48"/>
      <c r="BC51" s="118"/>
      <c r="BD51" s="118"/>
      <c r="BE51" s="118"/>
      <c r="BF51" s="49">
        <f t="shared" si="4"/>
        <v>0</v>
      </c>
      <c r="BG51" s="49">
        <f t="shared" si="3"/>
        <v>0</v>
      </c>
      <c r="BH51" s="153" t="s">
        <v>1116</v>
      </c>
      <c r="BI51" s="116" t="s">
        <v>873</v>
      </c>
    </row>
    <row r="52" spans="1:61" s="56" customFormat="1" ht="84" x14ac:dyDescent="0.25">
      <c r="A52" s="17" t="s">
        <v>54</v>
      </c>
      <c r="B52" s="17" t="s">
        <v>239</v>
      </c>
      <c r="C52" s="17" t="s">
        <v>341</v>
      </c>
      <c r="D52" s="17" t="s">
        <v>342</v>
      </c>
      <c r="E52" s="17" t="s">
        <v>364</v>
      </c>
      <c r="F52" s="17" t="s">
        <v>368</v>
      </c>
      <c r="G52" s="17" t="s">
        <v>369</v>
      </c>
      <c r="H52" s="17" t="s">
        <v>370</v>
      </c>
      <c r="I52" s="17" t="s">
        <v>67</v>
      </c>
      <c r="J52" s="21">
        <v>1</v>
      </c>
      <c r="K52" s="21">
        <v>1</v>
      </c>
      <c r="L52" s="116" t="s">
        <v>879</v>
      </c>
      <c r="M52" s="117">
        <v>2020852500008</v>
      </c>
      <c r="N52" s="120"/>
      <c r="O52" s="118" t="s">
        <v>881</v>
      </c>
      <c r="P52" s="21">
        <v>1</v>
      </c>
      <c r="Q52" s="116"/>
      <c r="R52" s="116">
        <v>1</v>
      </c>
      <c r="S52" s="154">
        <v>1</v>
      </c>
      <c r="T52" s="116">
        <v>1</v>
      </c>
      <c r="U52" s="154">
        <v>1</v>
      </c>
      <c r="V52" s="116">
        <v>1</v>
      </c>
      <c r="W52" s="116"/>
      <c r="X52" s="116">
        <v>1</v>
      </c>
      <c r="Y52" s="116"/>
      <c r="Z52" s="48">
        <v>10000000</v>
      </c>
      <c r="AA52" s="118">
        <v>8000000</v>
      </c>
      <c r="AB52" s="118"/>
      <c r="AC52" s="118"/>
      <c r="AD52" s="48"/>
      <c r="AE52" s="119"/>
      <c r="AF52" s="48"/>
      <c r="AG52" s="118"/>
      <c r="AH52" s="48"/>
      <c r="AI52" s="118"/>
      <c r="AJ52" s="48"/>
      <c r="AK52" s="118"/>
      <c r="AL52" s="48"/>
      <c r="AM52" s="118"/>
      <c r="AN52" s="118"/>
      <c r="AO52" s="118"/>
      <c r="AP52" s="121">
        <v>8000000</v>
      </c>
      <c r="AQ52" s="118"/>
      <c r="AR52" s="48"/>
      <c r="AS52" s="118"/>
      <c r="AT52" s="118"/>
      <c r="AU52" s="118"/>
      <c r="AV52" s="48"/>
      <c r="AW52" s="118"/>
      <c r="AX52" s="118"/>
      <c r="AY52" s="118"/>
      <c r="AZ52" s="118"/>
      <c r="BA52" s="118"/>
      <c r="BB52" s="48"/>
      <c r="BC52" s="118"/>
      <c r="BD52" s="118"/>
      <c r="BE52" s="118"/>
      <c r="BF52" s="49">
        <f t="shared" si="4"/>
        <v>26000000</v>
      </c>
      <c r="BG52" s="49">
        <f t="shared" si="3"/>
        <v>8000000</v>
      </c>
      <c r="BH52" s="153" t="s">
        <v>1095</v>
      </c>
      <c r="BI52" s="116" t="s">
        <v>873</v>
      </c>
    </row>
    <row r="53" spans="1:61" s="56" customFormat="1" ht="84" x14ac:dyDescent="0.25">
      <c r="A53" s="17" t="s">
        <v>54</v>
      </c>
      <c r="B53" s="17" t="s">
        <v>239</v>
      </c>
      <c r="C53" s="17" t="s">
        <v>341</v>
      </c>
      <c r="D53" s="17" t="s">
        <v>342</v>
      </c>
      <c r="E53" s="17" t="s">
        <v>364</v>
      </c>
      <c r="F53" s="17" t="s">
        <v>365</v>
      </c>
      <c r="G53" s="17" t="s">
        <v>371</v>
      </c>
      <c r="H53" s="17" t="s">
        <v>372</v>
      </c>
      <c r="I53" s="17" t="s">
        <v>67</v>
      </c>
      <c r="J53" s="21">
        <v>1000</v>
      </c>
      <c r="K53" s="21">
        <v>150</v>
      </c>
      <c r="L53" s="116" t="s">
        <v>879</v>
      </c>
      <c r="M53" s="117">
        <v>2020852500008</v>
      </c>
      <c r="N53" s="120"/>
      <c r="O53" s="118" t="s">
        <v>882</v>
      </c>
      <c r="P53" s="21">
        <v>300</v>
      </c>
      <c r="Q53" s="116"/>
      <c r="R53" s="116">
        <v>30</v>
      </c>
      <c r="S53" s="116">
        <v>172</v>
      </c>
      <c r="T53" s="116">
        <v>90</v>
      </c>
      <c r="U53" s="116"/>
      <c r="V53" s="116">
        <v>90</v>
      </c>
      <c r="W53" s="116"/>
      <c r="X53" s="116">
        <v>90</v>
      </c>
      <c r="Y53" s="116"/>
      <c r="Z53" s="48"/>
      <c r="AA53" s="118"/>
      <c r="AB53" s="118"/>
      <c r="AC53" s="118"/>
      <c r="AD53" s="48"/>
      <c r="AE53" s="119"/>
      <c r="AF53" s="48"/>
      <c r="AG53" s="118"/>
      <c r="AH53" s="48"/>
      <c r="AI53" s="118"/>
      <c r="AJ53" s="48"/>
      <c r="AK53" s="118"/>
      <c r="AL53" s="48"/>
      <c r="AM53" s="118"/>
      <c r="AN53" s="118"/>
      <c r="AO53" s="118"/>
      <c r="AP53" s="121"/>
      <c r="AQ53" s="118"/>
      <c r="AR53" s="48"/>
      <c r="AS53" s="118"/>
      <c r="AT53" s="118"/>
      <c r="AU53" s="118"/>
      <c r="AV53" s="48"/>
      <c r="AW53" s="118"/>
      <c r="AX53" s="118"/>
      <c r="AY53" s="118"/>
      <c r="AZ53" s="118"/>
      <c r="BA53" s="118"/>
      <c r="BB53" s="48"/>
      <c r="BC53" s="118"/>
      <c r="BD53" s="118"/>
      <c r="BE53" s="118"/>
      <c r="BF53" s="49">
        <f t="shared" si="4"/>
        <v>0</v>
      </c>
      <c r="BG53" s="49">
        <f t="shared" si="3"/>
        <v>0</v>
      </c>
      <c r="BH53" s="153" t="s">
        <v>1122</v>
      </c>
      <c r="BI53" s="116" t="s">
        <v>873</v>
      </c>
    </row>
    <row r="54" spans="1:61" s="56" customFormat="1" ht="127.5" x14ac:dyDescent="0.25">
      <c r="A54" s="17" t="s">
        <v>54</v>
      </c>
      <c r="B54" s="17" t="s">
        <v>239</v>
      </c>
      <c r="C54" s="17" t="s">
        <v>341</v>
      </c>
      <c r="D54" s="17" t="s">
        <v>342</v>
      </c>
      <c r="E54" s="17" t="s">
        <v>364</v>
      </c>
      <c r="F54" s="17" t="s">
        <v>365</v>
      </c>
      <c r="G54" s="17" t="s">
        <v>373</v>
      </c>
      <c r="H54" s="17" t="s">
        <v>374</v>
      </c>
      <c r="I54" s="17" t="s">
        <v>67</v>
      </c>
      <c r="J54" s="21">
        <v>1000</v>
      </c>
      <c r="K54" s="21">
        <v>15</v>
      </c>
      <c r="L54" s="116" t="s">
        <v>879</v>
      </c>
      <c r="M54" s="117">
        <v>2020852500008</v>
      </c>
      <c r="N54" s="120"/>
      <c r="O54" s="118" t="s">
        <v>882</v>
      </c>
      <c r="P54" s="21">
        <v>300</v>
      </c>
      <c r="Q54" s="116"/>
      <c r="R54" s="116">
        <v>30</v>
      </c>
      <c r="S54" s="116">
        <v>160</v>
      </c>
      <c r="T54" s="116">
        <v>90</v>
      </c>
      <c r="U54" s="116"/>
      <c r="V54" s="116">
        <v>90</v>
      </c>
      <c r="W54" s="116"/>
      <c r="X54" s="116">
        <v>90</v>
      </c>
      <c r="Y54" s="116"/>
      <c r="Z54" s="48"/>
      <c r="AA54" s="118"/>
      <c r="AB54" s="118"/>
      <c r="AC54" s="118"/>
      <c r="AD54" s="48"/>
      <c r="AE54" s="119"/>
      <c r="AF54" s="48"/>
      <c r="AG54" s="118"/>
      <c r="AH54" s="48"/>
      <c r="AI54" s="118"/>
      <c r="AJ54" s="48"/>
      <c r="AK54" s="118"/>
      <c r="AL54" s="48"/>
      <c r="AM54" s="118"/>
      <c r="AN54" s="118"/>
      <c r="AO54" s="118"/>
      <c r="AP54" s="121"/>
      <c r="AQ54" s="118"/>
      <c r="AR54" s="48"/>
      <c r="AS54" s="118"/>
      <c r="AT54" s="118"/>
      <c r="AU54" s="118"/>
      <c r="AV54" s="48"/>
      <c r="AW54" s="118"/>
      <c r="AX54" s="118"/>
      <c r="AY54" s="118"/>
      <c r="AZ54" s="118"/>
      <c r="BA54" s="118"/>
      <c r="BB54" s="48"/>
      <c r="BC54" s="118"/>
      <c r="BD54" s="118"/>
      <c r="BE54" s="118"/>
      <c r="BF54" s="49">
        <f t="shared" si="4"/>
        <v>0</v>
      </c>
      <c r="BG54" s="49">
        <f t="shared" si="3"/>
        <v>0</v>
      </c>
      <c r="BH54" s="153" t="s">
        <v>1126</v>
      </c>
      <c r="BI54" s="116" t="s">
        <v>873</v>
      </c>
    </row>
    <row r="55" spans="1:61" s="56" customFormat="1" ht="84" x14ac:dyDescent="0.25">
      <c r="A55" s="17" t="s">
        <v>54</v>
      </c>
      <c r="B55" s="17" t="s">
        <v>239</v>
      </c>
      <c r="C55" s="17" t="s">
        <v>341</v>
      </c>
      <c r="D55" s="17" t="s">
        <v>342</v>
      </c>
      <c r="E55" s="17" t="s">
        <v>364</v>
      </c>
      <c r="F55" s="17" t="s">
        <v>365</v>
      </c>
      <c r="G55" s="17" t="s">
        <v>375</v>
      </c>
      <c r="H55" s="17" t="s">
        <v>376</v>
      </c>
      <c r="I55" s="17" t="s">
        <v>67</v>
      </c>
      <c r="J55" s="21">
        <v>1</v>
      </c>
      <c r="K55" s="21">
        <v>1</v>
      </c>
      <c r="L55" s="116" t="s">
        <v>879</v>
      </c>
      <c r="M55" s="117">
        <v>2020852500008</v>
      </c>
      <c r="N55" s="120"/>
      <c r="O55" s="118" t="s">
        <v>882</v>
      </c>
      <c r="P55" s="21">
        <v>1</v>
      </c>
      <c r="Q55" s="116"/>
      <c r="R55" s="116">
        <v>1</v>
      </c>
      <c r="S55" s="116">
        <v>1</v>
      </c>
      <c r="T55" s="116">
        <v>1</v>
      </c>
      <c r="U55" s="116"/>
      <c r="V55" s="116">
        <v>1</v>
      </c>
      <c r="W55" s="116"/>
      <c r="X55" s="116">
        <v>1</v>
      </c>
      <c r="Y55" s="116"/>
      <c r="Z55" s="48"/>
      <c r="AA55" s="118"/>
      <c r="AB55" s="118"/>
      <c r="AC55" s="118"/>
      <c r="AD55" s="48"/>
      <c r="AE55" s="119"/>
      <c r="AF55" s="48"/>
      <c r="AG55" s="118"/>
      <c r="AH55" s="48"/>
      <c r="AI55" s="118"/>
      <c r="AJ55" s="48"/>
      <c r="AK55" s="118"/>
      <c r="AL55" s="48"/>
      <c r="AM55" s="118"/>
      <c r="AN55" s="118"/>
      <c r="AO55" s="118"/>
      <c r="AP55" s="121"/>
      <c r="AQ55" s="118"/>
      <c r="AR55" s="48"/>
      <c r="AS55" s="118"/>
      <c r="AT55" s="118"/>
      <c r="AU55" s="118"/>
      <c r="AV55" s="48"/>
      <c r="AW55" s="118"/>
      <c r="AX55" s="118"/>
      <c r="AY55" s="118"/>
      <c r="AZ55" s="118"/>
      <c r="BA55" s="118"/>
      <c r="BB55" s="48"/>
      <c r="BC55" s="118"/>
      <c r="BD55" s="118"/>
      <c r="BE55" s="118"/>
      <c r="BF55" s="49">
        <f t="shared" si="4"/>
        <v>0</v>
      </c>
      <c r="BG55" s="49">
        <f t="shared" si="3"/>
        <v>0</v>
      </c>
      <c r="BH55" s="153" t="s">
        <v>1117</v>
      </c>
      <c r="BI55" s="116" t="s">
        <v>873</v>
      </c>
    </row>
    <row r="56" spans="1:61" s="56" customFormat="1" ht="89.25" x14ac:dyDescent="0.25">
      <c r="A56" s="17" t="s">
        <v>54</v>
      </c>
      <c r="B56" s="17" t="s">
        <v>239</v>
      </c>
      <c r="C56" s="17" t="s">
        <v>341</v>
      </c>
      <c r="D56" s="17" t="s">
        <v>342</v>
      </c>
      <c r="E56" s="17" t="s">
        <v>364</v>
      </c>
      <c r="F56" s="17" t="s">
        <v>365</v>
      </c>
      <c r="G56" s="17" t="s">
        <v>377</v>
      </c>
      <c r="H56" s="17" t="s">
        <v>378</v>
      </c>
      <c r="I56" s="17" t="s">
        <v>67</v>
      </c>
      <c r="J56" s="21">
        <v>3</v>
      </c>
      <c r="K56" s="21">
        <v>1</v>
      </c>
      <c r="L56" s="116" t="s">
        <v>879</v>
      </c>
      <c r="M56" s="117">
        <v>2020852500008</v>
      </c>
      <c r="N56" s="120"/>
      <c r="O56" s="118" t="s">
        <v>883</v>
      </c>
      <c r="P56" s="21">
        <v>1</v>
      </c>
      <c r="Q56" s="116"/>
      <c r="R56" s="116">
        <v>1</v>
      </c>
      <c r="S56" s="116">
        <v>1</v>
      </c>
      <c r="T56" s="116">
        <v>1</v>
      </c>
      <c r="U56" s="116"/>
      <c r="V56" s="116">
        <v>1</v>
      </c>
      <c r="W56" s="116"/>
      <c r="X56" s="116">
        <v>1</v>
      </c>
      <c r="Y56" s="116"/>
      <c r="Z56" s="48"/>
      <c r="AA56" s="118"/>
      <c r="AB56" s="118"/>
      <c r="AC56" s="118"/>
      <c r="AD56" s="48"/>
      <c r="AE56" s="119"/>
      <c r="AF56" s="48"/>
      <c r="AG56" s="118"/>
      <c r="AH56" s="48"/>
      <c r="AI56" s="118"/>
      <c r="AJ56" s="48"/>
      <c r="AK56" s="118"/>
      <c r="AL56" s="48"/>
      <c r="AM56" s="118"/>
      <c r="AN56" s="118"/>
      <c r="AO56" s="118"/>
      <c r="AP56" s="121"/>
      <c r="AQ56" s="118"/>
      <c r="AR56" s="48"/>
      <c r="AS56" s="118"/>
      <c r="AT56" s="118"/>
      <c r="AU56" s="118"/>
      <c r="AV56" s="48"/>
      <c r="AW56" s="118"/>
      <c r="AX56" s="118"/>
      <c r="AY56" s="118"/>
      <c r="AZ56" s="118"/>
      <c r="BA56" s="118"/>
      <c r="BB56" s="48"/>
      <c r="BC56" s="118"/>
      <c r="BD56" s="118"/>
      <c r="BE56" s="118"/>
      <c r="BF56" s="49">
        <f t="shared" si="4"/>
        <v>0</v>
      </c>
      <c r="BG56" s="49">
        <f t="shared" si="3"/>
        <v>0</v>
      </c>
      <c r="BH56" s="153" t="s">
        <v>1118</v>
      </c>
      <c r="BI56" s="116" t="s">
        <v>873</v>
      </c>
    </row>
    <row r="57" spans="1:61" s="56" customFormat="1" ht="178.5" x14ac:dyDescent="0.25">
      <c r="A57" s="17" t="s">
        <v>54</v>
      </c>
      <c r="B57" s="17" t="s">
        <v>239</v>
      </c>
      <c r="C57" s="17" t="s">
        <v>341</v>
      </c>
      <c r="D57" s="17" t="s">
        <v>342</v>
      </c>
      <c r="E57" s="17" t="s">
        <v>364</v>
      </c>
      <c r="F57" s="17" t="s">
        <v>365</v>
      </c>
      <c r="G57" s="17" t="s">
        <v>379</v>
      </c>
      <c r="H57" s="17" t="s">
        <v>380</v>
      </c>
      <c r="I57" s="17" t="s">
        <v>67</v>
      </c>
      <c r="J57" s="21">
        <v>3</v>
      </c>
      <c r="K57" s="21">
        <v>0</v>
      </c>
      <c r="L57" s="116" t="s">
        <v>879</v>
      </c>
      <c r="M57" s="117">
        <v>2020852500008</v>
      </c>
      <c r="N57" s="120"/>
      <c r="O57" s="118" t="s">
        <v>884</v>
      </c>
      <c r="P57" s="21">
        <v>3</v>
      </c>
      <c r="Q57" s="116"/>
      <c r="R57" s="116">
        <v>3</v>
      </c>
      <c r="S57" s="154">
        <v>3</v>
      </c>
      <c r="T57" s="116">
        <v>3</v>
      </c>
      <c r="U57" s="154">
        <v>3</v>
      </c>
      <c r="V57" s="116">
        <v>3</v>
      </c>
      <c r="W57" s="116"/>
      <c r="X57" s="116"/>
      <c r="Y57" s="116"/>
      <c r="Z57" s="48">
        <v>63000000</v>
      </c>
      <c r="AA57" s="118">
        <v>62732542</v>
      </c>
      <c r="AB57" s="118"/>
      <c r="AC57" s="118"/>
      <c r="AD57" s="48"/>
      <c r="AE57" s="119"/>
      <c r="AF57" s="48"/>
      <c r="AG57" s="118"/>
      <c r="AH57" s="48"/>
      <c r="AI57" s="118"/>
      <c r="AJ57" s="48"/>
      <c r="AK57" s="118"/>
      <c r="AL57" s="48"/>
      <c r="AM57" s="118"/>
      <c r="AN57" s="118"/>
      <c r="AO57" s="118"/>
      <c r="AP57" s="48">
        <v>41300000</v>
      </c>
      <c r="AQ57" s="118">
        <v>29000000</v>
      </c>
      <c r="AR57" s="48"/>
      <c r="AS57" s="118"/>
      <c r="AT57" s="118"/>
      <c r="AU57" s="118"/>
      <c r="AV57" s="48"/>
      <c r="AW57" s="118"/>
      <c r="AX57" s="118"/>
      <c r="AY57" s="118"/>
      <c r="AZ57" s="118"/>
      <c r="BA57" s="118"/>
      <c r="BB57" s="48"/>
      <c r="BC57" s="118"/>
      <c r="BD57" s="118"/>
      <c r="BE57" s="118"/>
      <c r="BF57" s="49">
        <f t="shared" si="4"/>
        <v>196032542</v>
      </c>
      <c r="BG57" s="49">
        <f t="shared" si="3"/>
        <v>91732542</v>
      </c>
      <c r="BH57" s="153" t="s">
        <v>1145</v>
      </c>
      <c r="BI57" s="116" t="s">
        <v>873</v>
      </c>
    </row>
    <row r="58" spans="1:61" s="56" customFormat="1" ht="84" x14ac:dyDescent="0.25">
      <c r="A58" s="17" t="s">
        <v>54</v>
      </c>
      <c r="B58" s="17" t="s">
        <v>239</v>
      </c>
      <c r="C58" s="17" t="s">
        <v>341</v>
      </c>
      <c r="D58" s="17" t="s">
        <v>342</v>
      </c>
      <c r="E58" s="17" t="s">
        <v>364</v>
      </c>
      <c r="F58" s="17" t="s">
        <v>365</v>
      </c>
      <c r="G58" s="17" t="s">
        <v>381</v>
      </c>
      <c r="H58" s="17" t="s">
        <v>382</v>
      </c>
      <c r="I58" s="17" t="s">
        <v>67</v>
      </c>
      <c r="J58" s="21">
        <v>3</v>
      </c>
      <c r="K58" s="21">
        <v>0</v>
      </c>
      <c r="L58" s="116" t="s">
        <v>879</v>
      </c>
      <c r="M58" s="117">
        <v>2020852500008</v>
      </c>
      <c r="N58" s="120"/>
      <c r="O58" s="118" t="s">
        <v>882</v>
      </c>
      <c r="P58" s="21">
        <v>1</v>
      </c>
      <c r="Q58" s="116"/>
      <c r="R58" s="116"/>
      <c r="S58" s="116">
        <v>2</v>
      </c>
      <c r="T58" s="116">
        <v>1</v>
      </c>
      <c r="U58" s="116"/>
      <c r="V58" s="116"/>
      <c r="W58" s="116"/>
      <c r="X58" s="116"/>
      <c r="Y58" s="116"/>
      <c r="Z58" s="48"/>
      <c r="AA58" s="118"/>
      <c r="AB58" s="118"/>
      <c r="AC58" s="118"/>
      <c r="AD58" s="48"/>
      <c r="AE58" s="119"/>
      <c r="AF58" s="48"/>
      <c r="AG58" s="118"/>
      <c r="AH58" s="48"/>
      <c r="AI58" s="118"/>
      <c r="AJ58" s="48"/>
      <c r="AK58" s="118"/>
      <c r="AL58" s="48"/>
      <c r="AM58" s="118"/>
      <c r="AN58" s="118"/>
      <c r="AO58" s="118"/>
      <c r="AP58" s="121"/>
      <c r="AQ58" s="118"/>
      <c r="AR58" s="48"/>
      <c r="AS58" s="118"/>
      <c r="AT58" s="118"/>
      <c r="AU58" s="118"/>
      <c r="AV58" s="48"/>
      <c r="AW58" s="118"/>
      <c r="AX58" s="118"/>
      <c r="AY58" s="118"/>
      <c r="AZ58" s="118"/>
      <c r="BA58" s="118"/>
      <c r="BB58" s="48"/>
      <c r="BC58" s="118"/>
      <c r="BD58" s="118"/>
      <c r="BE58" s="118"/>
      <c r="BF58" s="49">
        <f t="shared" si="4"/>
        <v>0</v>
      </c>
      <c r="BG58" s="49">
        <f t="shared" si="3"/>
        <v>0</v>
      </c>
      <c r="BH58" s="153" t="s">
        <v>1119</v>
      </c>
      <c r="BI58" s="116" t="s">
        <v>873</v>
      </c>
    </row>
    <row r="59" spans="1:61" s="56" customFormat="1" ht="84" x14ac:dyDescent="0.25">
      <c r="A59" s="17" t="s">
        <v>54</v>
      </c>
      <c r="B59" s="17" t="s">
        <v>239</v>
      </c>
      <c r="C59" s="17" t="s">
        <v>341</v>
      </c>
      <c r="D59" s="17" t="s">
        <v>342</v>
      </c>
      <c r="E59" s="17" t="s">
        <v>387</v>
      </c>
      <c r="F59" s="17" t="s">
        <v>388</v>
      </c>
      <c r="G59" s="17" t="s">
        <v>389</v>
      </c>
      <c r="H59" s="17" t="s">
        <v>390</v>
      </c>
      <c r="I59" s="17" t="s">
        <v>67</v>
      </c>
      <c r="J59" s="21">
        <v>1</v>
      </c>
      <c r="K59" s="21">
        <v>0</v>
      </c>
      <c r="L59" s="116" t="s">
        <v>885</v>
      </c>
      <c r="M59" s="117">
        <v>2020852500015</v>
      </c>
      <c r="N59" s="120"/>
      <c r="O59" s="118" t="s">
        <v>886</v>
      </c>
      <c r="P59" s="21">
        <v>1</v>
      </c>
      <c r="Q59" s="116"/>
      <c r="R59" s="116"/>
      <c r="S59" s="116"/>
      <c r="T59" s="116"/>
      <c r="U59" s="116"/>
      <c r="V59" s="116"/>
      <c r="W59" s="116"/>
      <c r="X59" s="116">
        <v>1</v>
      </c>
      <c r="Y59" s="116"/>
      <c r="Z59" s="48"/>
      <c r="AA59" s="118"/>
      <c r="AB59" s="118"/>
      <c r="AC59" s="118"/>
      <c r="AD59" s="48"/>
      <c r="AE59" s="119"/>
      <c r="AF59" s="48"/>
      <c r="AG59" s="118"/>
      <c r="AH59" s="48"/>
      <c r="AI59" s="118"/>
      <c r="AJ59" s="48"/>
      <c r="AK59" s="118"/>
      <c r="AL59" s="48"/>
      <c r="AM59" s="118"/>
      <c r="AN59" s="118"/>
      <c r="AO59" s="118"/>
      <c r="AP59" s="48"/>
      <c r="AQ59" s="118"/>
      <c r="AR59" s="48"/>
      <c r="AS59" s="118"/>
      <c r="AT59" s="118"/>
      <c r="AU59" s="118"/>
      <c r="AV59" s="48"/>
      <c r="AW59" s="118"/>
      <c r="AX59" s="118"/>
      <c r="AY59" s="118"/>
      <c r="AZ59" s="118"/>
      <c r="BA59" s="118"/>
      <c r="BB59" s="48"/>
      <c r="BC59" s="118"/>
      <c r="BD59" s="118"/>
      <c r="BE59" s="118"/>
      <c r="BF59" s="49">
        <f t="shared" si="4"/>
        <v>0</v>
      </c>
      <c r="BG59" s="49">
        <f t="shared" si="3"/>
        <v>0</v>
      </c>
      <c r="BH59" s="153"/>
      <c r="BI59" s="116" t="s">
        <v>873</v>
      </c>
    </row>
    <row r="60" spans="1:61" s="56" customFormat="1" ht="89.25" x14ac:dyDescent="0.25">
      <c r="A60" s="17" t="s">
        <v>54</v>
      </c>
      <c r="B60" s="17" t="s">
        <v>239</v>
      </c>
      <c r="C60" s="17" t="s">
        <v>341</v>
      </c>
      <c r="D60" s="17" t="s">
        <v>342</v>
      </c>
      <c r="E60" s="17" t="s">
        <v>387</v>
      </c>
      <c r="F60" s="17" t="s">
        <v>388</v>
      </c>
      <c r="G60" s="17" t="s">
        <v>391</v>
      </c>
      <c r="H60" s="17" t="s">
        <v>392</v>
      </c>
      <c r="I60" s="17" t="s">
        <v>67</v>
      </c>
      <c r="J60" s="21">
        <v>2</v>
      </c>
      <c r="K60" s="21">
        <v>2</v>
      </c>
      <c r="L60" s="116" t="s">
        <v>885</v>
      </c>
      <c r="M60" s="117">
        <v>2020852500015</v>
      </c>
      <c r="N60" s="120"/>
      <c r="O60" s="118" t="s">
        <v>882</v>
      </c>
      <c r="P60" s="21">
        <v>2</v>
      </c>
      <c r="Q60" s="116"/>
      <c r="R60" s="116"/>
      <c r="S60" s="154">
        <v>1</v>
      </c>
      <c r="T60" s="116"/>
      <c r="U60" s="154">
        <v>1</v>
      </c>
      <c r="V60" s="116">
        <v>1</v>
      </c>
      <c r="W60" s="116"/>
      <c r="X60" s="116">
        <v>1</v>
      </c>
      <c r="Y60" s="116"/>
      <c r="Z60" s="48">
        <v>8500000</v>
      </c>
      <c r="AA60" s="118">
        <v>6800000</v>
      </c>
      <c r="AB60" s="118"/>
      <c r="AC60" s="118"/>
      <c r="AD60" s="48"/>
      <c r="AE60" s="119"/>
      <c r="AF60" s="48"/>
      <c r="AG60" s="118"/>
      <c r="AH60" s="48"/>
      <c r="AI60" s="118"/>
      <c r="AJ60" s="48"/>
      <c r="AK60" s="118"/>
      <c r="AL60" s="48"/>
      <c r="AM60" s="118"/>
      <c r="AN60" s="118"/>
      <c r="AO60" s="118"/>
      <c r="AP60" s="48">
        <v>7800000</v>
      </c>
      <c r="AQ60" s="118"/>
      <c r="AR60" s="48"/>
      <c r="AS60" s="118"/>
      <c r="AT60" s="118"/>
      <c r="AU60" s="118"/>
      <c r="AV60" s="48"/>
      <c r="AW60" s="118"/>
      <c r="AX60" s="118"/>
      <c r="AY60" s="118"/>
      <c r="AZ60" s="118"/>
      <c r="BA60" s="118"/>
      <c r="BB60" s="48"/>
      <c r="BC60" s="118"/>
      <c r="BD60" s="118"/>
      <c r="BE60" s="118"/>
      <c r="BF60" s="49">
        <f t="shared" si="4"/>
        <v>23100000</v>
      </c>
      <c r="BG60" s="49">
        <f t="shared" si="3"/>
        <v>6800000</v>
      </c>
      <c r="BH60" s="153" t="s">
        <v>1120</v>
      </c>
      <c r="BI60" s="116" t="s">
        <v>873</v>
      </c>
    </row>
    <row r="61" spans="1:61" s="56" customFormat="1" ht="114.75" x14ac:dyDescent="0.25">
      <c r="A61" s="17" t="s">
        <v>54</v>
      </c>
      <c r="B61" s="17" t="s">
        <v>239</v>
      </c>
      <c r="C61" s="17" t="s">
        <v>341</v>
      </c>
      <c r="D61" s="17" t="s">
        <v>342</v>
      </c>
      <c r="E61" s="17" t="s">
        <v>387</v>
      </c>
      <c r="F61" s="17" t="s">
        <v>388</v>
      </c>
      <c r="G61" s="17" t="s">
        <v>393</v>
      </c>
      <c r="H61" s="17" t="s">
        <v>394</v>
      </c>
      <c r="I61" s="17" t="s">
        <v>67</v>
      </c>
      <c r="J61" s="21">
        <v>100</v>
      </c>
      <c r="K61" s="21">
        <v>14</v>
      </c>
      <c r="L61" s="116" t="s">
        <v>885</v>
      </c>
      <c r="M61" s="117">
        <v>2020852500015</v>
      </c>
      <c r="N61" s="120"/>
      <c r="O61" s="118" t="s">
        <v>887</v>
      </c>
      <c r="P61" s="21">
        <v>30</v>
      </c>
      <c r="Q61" s="116"/>
      <c r="R61" s="116"/>
      <c r="S61" s="116"/>
      <c r="T61" s="116">
        <v>10</v>
      </c>
      <c r="U61" s="116"/>
      <c r="V61" s="116">
        <v>10</v>
      </c>
      <c r="W61" s="116"/>
      <c r="X61" s="116">
        <v>10</v>
      </c>
      <c r="Y61" s="116"/>
      <c r="Z61" s="48"/>
      <c r="AA61" s="118"/>
      <c r="AB61" s="118"/>
      <c r="AC61" s="118"/>
      <c r="AD61" s="48"/>
      <c r="AE61" s="119"/>
      <c r="AF61" s="48"/>
      <c r="AG61" s="118"/>
      <c r="AH61" s="48"/>
      <c r="AI61" s="118"/>
      <c r="AJ61" s="48"/>
      <c r="AK61" s="118"/>
      <c r="AL61" s="48"/>
      <c r="AM61" s="118"/>
      <c r="AN61" s="118"/>
      <c r="AO61" s="118"/>
      <c r="AP61" s="48"/>
      <c r="AQ61" s="118"/>
      <c r="AR61" s="48"/>
      <c r="AS61" s="118"/>
      <c r="AT61" s="118"/>
      <c r="AU61" s="118"/>
      <c r="AV61" s="48"/>
      <c r="AW61" s="118"/>
      <c r="AX61" s="118"/>
      <c r="AY61" s="118"/>
      <c r="AZ61" s="118"/>
      <c r="BA61" s="118"/>
      <c r="BB61" s="48"/>
      <c r="BC61" s="118"/>
      <c r="BD61" s="118"/>
      <c r="BE61" s="118"/>
      <c r="BF61" s="49">
        <f t="shared" si="4"/>
        <v>0</v>
      </c>
      <c r="BG61" s="49">
        <f t="shared" si="3"/>
        <v>0</v>
      </c>
      <c r="BH61" s="153"/>
      <c r="BI61" s="116" t="s">
        <v>873</v>
      </c>
    </row>
    <row r="62" spans="1:61" s="56" customFormat="1" ht="84" x14ac:dyDescent="0.25">
      <c r="A62" s="17" t="s">
        <v>54</v>
      </c>
      <c r="B62" s="17" t="s">
        <v>239</v>
      </c>
      <c r="C62" s="17" t="s">
        <v>341</v>
      </c>
      <c r="D62" s="17" t="s">
        <v>342</v>
      </c>
      <c r="E62" s="17" t="s">
        <v>387</v>
      </c>
      <c r="F62" s="17" t="s">
        <v>388</v>
      </c>
      <c r="G62" s="17" t="s">
        <v>395</v>
      </c>
      <c r="H62" s="17" t="s">
        <v>396</v>
      </c>
      <c r="I62" s="17" t="s">
        <v>67</v>
      </c>
      <c r="J62" s="21">
        <v>4</v>
      </c>
      <c r="K62" s="21">
        <v>1</v>
      </c>
      <c r="L62" s="116" t="s">
        <v>885</v>
      </c>
      <c r="M62" s="117">
        <v>2020852500015</v>
      </c>
      <c r="N62" s="120"/>
      <c r="O62" s="118" t="s">
        <v>978</v>
      </c>
      <c r="P62" s="21">
        <v>1</v>
      </c>
      <c r="Q62" s="116"/>
      <c r="R62" s="116"/>
      <c r="S62" s="116">
        <v>1</v>
      </c>
      <c r="T62" s="116"/>
      <c r="U62" s="116"/>
      <c r="V62" s="116">
        <v>1</v>
      </c>
      <c r="W62" s="116"/>
      <c r="X62" s="116"/>
      <c r="Y62" s="116"/>
      <c r="Z62" s="48"/>
      <c r="AA62" s="118"/>
      <c r="AB62" s="118"/>
      <c r="AC62" s="118"/>
      <c r="AD62" s="48"/>
      <c r="AE62" s="119"/>
      <c r="AF62" s="48"/>
      <c r="AG62" s="118"/>
      <c r="AH62" s="48"/>
      <c r="AI62" s="118"/>
      <c r="AJ62" s="48"/>
      <c r="AK62" s="118"/>
      <c r="AL62" s="48"/>
      <c r="AM62" s="118"/>
      <c r="AN62" s="118"/>
      <c r="AO62" s="118"/>
      <c r="AP62" s="48"/>
      <c r="AQ62" s="118"/>
      <c r="AR62" s="48"/>
      <c r="AS62" s="118"/>
      <c r="AT62" s="118"/>
      <c r="AU62" s="118"/>
      <c r="AV62" s="48"/>
      <c r="AW62" s="118"/>
      <c r="AX62" s="118"/>
      <c r="AY62" s="118"/>
      <c r="AZ62" s="118"/>
      <c r="BA62" s="118"/>
      <c r="BB62" s="48"/>
      <c r="BC62" s="118"/>
      <c r="BD62" s="118"/>
      <c r="BE62" s="118"/>
      <c r="BF62" s="49">
        <f t="shared" si="4"/>
        <v>0</v>
      </c>
      <c r="BG62" s="49">
        <f t="shared" si="3"/>
        <v>0</v>
      </c>
      <c r="BH62" s="153" t="s">
        <v>1121</v>
      </c>
      <c r="BI62" s="116" t="s">
        <v>873</v>
      </c>
    </row>
    <row r="63" spans="1:61" s="56" customFormat="1" ht="127.5" x14ac:dyDescent="0.25">
      <c r="A63" s="17" t="s">
        <v>54</v>
      </c>
      <c r="B63" s="17" t="s">
        <v>239</v>
      </c>
      <c r="C63" s="17" t="s">
        <v>341</v>
      </c>
      <c r="D63" s="17" t="s">
        <v>342</v>
      </c>
      <c r="E63" s="17" t="s">
        <v>387</v>
      </c>
      <c r="F63" s="17" t="s">
        <v>388</v>
      </c>
      <c r="G63" s="17" t="s">
        <v>399</v>
      </c>
      <c r="H63" s="17" t="s">
        <v>400</v>
      </c>
      <c r="I63" s="17" t="s">
        <v>67</v>
      </c>
      <c r="J63" s="21">
        <v>2</v>
      </c>
      <c r="K63" s="21">
        <v>0</v>
      </c>
      <c r="L63" s="116" t="s">
        <v>885</v>
      </c>
      <c r="M63" s="117">
        <v>2020852500015</v>
      </c>
      <c r="N63" s="120"/>
      <c r="O63" s="118" t="s">
        <v>888</v>
      </c>
      <c r="P63" s="21">
        <v>2</v>
      </c>
      <c r="Q63" s="116"/>
      <c r="R63" s="116"/>
      <c r="S63" s="116"/>
      <c r="T63" s="116"/>
      <c r="U63" s="116"/>
      <c r="V63" s="116">
        <v>1</v>
      </c>
      <c r="W63" s="116"/>
      <c r="X63" s="116">
        <v>1</v>
      </c>
      <c r="Y63" s="116"/>
      <c r="Z63" s="48"/>
      <c r="AA63" s="118"/>
      <c r="AB63" s="118"/>
      <c r="AC63" s="118"/>
      <c r="AD63" s="48"/>
      <c r="AE63" s="119"/>
      <c r="AF63" s="48"/>
      <c r="AG63" s="118"/>
      <c r="AH63" s="48"/>
      <c r="AI63" s="118"/>
      <c r="AJ63" s="48"/>
      <c r="AK63" s="118"/>
      <c r="AL63" s="48"/>
      <c r="AM63" s="118"/>
      <c r="AN63" s="118"/>
      <c r="AO63" s="118"/>
      <c r="AP63" s="48"/>
      <c r="AQ63" s="118"/>
      <c r="AR63" s="48"/>
      <c r="AS63" s="118"/>
      <c r="AT63" s="118"/>
      <c r="AU63" s="118"/>
      <c r="AV63" s="48"/>
      <c r="AW63" s="118"/>
      <c r="AX63" s="118"/>
      <c r="AY63" s="118"/>
      <c r="AZ63" s="118"/>
      <c r="BA63" s="118"/>
      <c r="BB63" s="48"/>
      <c r="BC63" s="118"/>
      <c r="BD63" s="118"/>
      <c r="BE63" s="118"/>
      <c r="BF63" s="49">
        <f t="shared" si="4"/>
        <v>0</v>
      </c>
      <c r="BG63" s="49">
        <f t="shared" si="3"/>
        <v>0</v>
      </c>
      <c r="BH63" s="153"/>
      <c r="BI63" s="116" t="s">
        <v>873</v>
      </c>
    </row>
    <row r="64" spans="1:61" s="56" customFormat="1" ht="63.75" x14ac:dyDescent="0.25">
      <c r="A64" s="17" t="s">
        <v>54</v>
      </c>
      <c r="B64" s="17" t="s">
        <v>239</v>
      </c>
      <c r="C64" s="17" t="s">
        <v>341</v>
      </c>
      <c r="D64" s="17" t="s">
        <v>342</v>
      </c>
      <c r="E64" s="17" t="s">
        <v>401</v>
      </c>
      <c r="F64" s="17" t="s">
        <v>402</v>
      </c>
      <c r="G64" s="17" t="s">
        <v>403</v>
      </c>
      <c r="H64" s="17" t="s">
        <v>404</v>
      </c>
      <c r="I64" s="17" t="s">
        <v>67</v>
      </c>
      <c r="J64" s="21">
        <v>1</v>
      </c>
      <c r="K64" s="21">
        <v>0</v>
      </c>
      <c r="L64" s="116" t="s">
        <v>889</v>
      </c>
      <c r="M64" s="117">
        <v>2020852500010</v>
      </c>
      <c r="N64" s="120"/>
      <c r="O64" s="118" t="s">
        <v>1063</v>
      </c>
      <c r="P64" s="21">
        <v>1</v>
      </c>
      <c r="Q64" s="116"/>
      <c r="R64" s="116"/>
      <c r="S64" s="116"/>
      <c r="T64" s="116"/>
      <c r="U64" s="116"/>
      <c r="V64" s="116">
        <v>1</v>
      </c>
      <c r="W64" s="116"/>
      <c r="X64" s="116"/>
      <c r="Y64" s="116"/>
      <c r="Z64" s="48"/>
      <c r="AA64" s="118"/>
      <c r="AB64" s="118"/>
      <c r="AC64" s="118"/>
      <c r="AD64" s="48"/>
      <c r="AE64" s="119"/>
      <c r="AF64" s="48"/>
      <c r="AG64" s="118"/>
      <c r="AH64" s="48"/>
      <c r="AI64" s="118"/>
      <c r="AJ64" s="48"/>
      <c r="AK64" s="118"/>
      <c r="AL64" s="48"/>
      <c r="AM64" s="118"/>
      <c r="AN64" s="118"/>
      <c r="AO64" s="118"/>
      <c r="AP64" s="48"/>
      <c r="AQ64" s="118"/>
      <c r="AR64" s="48"/>
      <c r="AS64" s="118"/>
      <c r="AT64" s="118"/>
      <c r="AU64" s="118"/>
      <c r="AV64" s="48"/>
      <c r="AW64" s="118"/>
      <c r="AX64" s="118"/>
      <c r="AY64" s="118"/>
      <c r="AZ64" s="118"/>
      <c r="BA64" s="118"/>
      <c r="BB64" s="48"/>
      <c r="BC64" s="118"/>
      <c r="BD64" s="118"/>
      <c r="BE64" s="118"/>
      <c r="BF64" s="49">
        <f t="shared" si="4"/>
        <v>0</v>
      </c>
      <c r="BG64" s="49">
        <f t="shared" si="3"/>
        <v>0</v>
      </c>
      <c r="BH64" s="153"/>
      <c r="BI64" s="116" t="s">
        <v>873</v>
      </c>
    </row>
    <row r="65" spans="1:61" s="56" customFormat="1" ht="76.5" x14ac:dyDescent="0.25">
      <c r="A65" s="17" t="s">
        <v>54</v>
      </c>
      <c r="B65" s="17" t="s">
        <v>239</v>
      </c>
      <c r="C65" s="17" t="s">
        <v>341</v>
      </c>
      <c r="D65" s="17" t="s">
        <v>342</v>
      </c>
      <c r="E65" s="17" t="s">
        <v>401</v>
      </c>
      <c r="F65" s="17" t="s">
        <v>402</v>
      </c>
      <c r="G65" s="17" t="s">
        <v>405</v>
      </c>
      <c r="H65" s="17" t="s">
        <v>406</v>
      </c>
      <c r="I65" s="17" t="s">
        <v>67</v>
      </c>
      <c r="J65" s="21">
        <v>100</v>
      </c>
      <c r="K65" s="21">
        <v>0</v>
      </c>
      <c r="L65" s="116" t="s">
        <v>889</v>
      </c>
      <c r="M65" s="117">
        <v>2020852500010</v>
      </c>
      <c r="N65" s="120"/>
      <c r="O65" s="118" t="s">
        <v>890</v>
      </c>
      <c r="P65" s="21">
        <v>100</v>
      </c>
      <c r="Q65" s="116"/>
      <c r="R65" s="116"/>
      <c r="S65" s="116"/>
      <c r="T65" s="116">
        <v>100</v>
      </c>
      <c r="U65" s="116"/>
      <c r="V65" s="116">
        <v>100</v>
      </c>
      <c r="W65" s="116"/>
      <c r="X65" s="116">
        <v>100</v>
      </c>
      <c r="Y65" s="116"/>
      <c r="Z65" s="48"/>
      <c r="AA65" s="48"/>
      <c r="AB65" s="48">
        <v>1121000000</v>
      </c>
      <c r="AC65" s="118"/>
      <c r="AD65" s="48"/>
      <c r="AE65" s="119"/>
      <c r="AF65" s="48"/>
      <c r="AG65" s="118"/>
      <c r="AH65" s="48"/>
      <c r="AI65" s="118"/>
      <c r="AJ65" s="48"/>
      <c r="AK65" s="118"/>
      <c r="AL65" s="48"/>
      <c r="AM65" s="118"/>
      <c r="AN65" s="118"/>
      <c r="AO65" s="118"/>
      <c r="AP65" s="48"/>
      <c r="AQ65" s="118"/>
      <c r="AR65" s="48"/>
      <c r="AS65" s="118"/>
      <c r="AT65" s="118"/>
      <c r="AU65" s="118"/>
      <c r="AV65" s="48"/>
      <c r="AW65" s="118"/>
      <c r="AX65" s="118"/>
      <c r="AY65" s="118"/>
      <c r="AZ65" s="118"/>
      <c r="BA65" s="118"/>
      <c r="BB65" s="48"/>
      <c r="BC65" s="118"/>
      <c r="BD65" s="118"/>
      <c r="BE65" s="118"/>
      <c r="BF65" s="49">
        <f t="shared" si="4"/>
        <v>1121000000</v>
      </c>
      <c r="BG65" s="49">
        <f t="shared" si="3"/>
        <v>0</v>
      </c>
      <c r="BH65" s="153"/>
      <c r="BI65" s="116" t="s">
        <v>873</v>
      </c>
    </row>
    <row r="66" spans="1:61" s="56" customFormat="1" ht="229.5" x14ac:dyDescent="0.25">
      <c r="A66" s="17" t="s">
        <v>54</v>
      </c>
      <c r="B66" s="17" t="s">
        <v>239</v>
      </c>
      <c r="C66" s="17" t="s">
        <v>341</v>
      </c>
      <c r="D66" s="17" t="s">
        <v>342</v>
      </c>
      <c r="E66" s="17" t="s">
        <v>401</v>
      </c>
      <c r="F66" s="17" t="s">
        <v>402</v>
      </c>
      <c r="G66" s="17" t="s">
        <v>407</v>
      </c>
      <c r="H66" s="17" t="s">
        <v>408</v>
      </c>
      <c r="I66" s="17" t="s">
        <v>67</v>
      </c>
      <c r="J66" s="21">
        <v>500</v>
      </c>
      <c r="K66" s="21">
        <v>40</v>
      </c>
      <c r="L66" s="116" t="s">
        <v>889</v>
      </c>
      <c r="M66" s="117">
        <v>2020852500010</v>
      </c>
      <c r="N66" s="120"/>
      <c r="O66" s="118" t="s">
        <v>891</v>
      </c>
      <c r="P66" s="21">
        <v>150</v>
      </c>
      <c r="Q66" s="116"/>
      <c r="R66" s="116">
        <v>30</v>
      </c>
      <c r="S66" s="154">
        <v>77</v>
      </c>
      <c r="T66" s="116">
        <v>40</v>
      </c>
      <c r="U66" s="154">
        <f>903-S66</f>
        <v>826</v>
      </c>
      <c r="V66" s="116">
        <v>40</v>
      </c>
      <c r="W66" s="116"/>
      <c r="X66" s="116">
        <v>40</v>
      </c>
      <c r="Y66" s="116"/>
      <c r="Z66" s="48"/>
      <c r="AA66" s="118">
        <v>17500000</v>
      </c>
      <c r="AB66" s="169">
        <v>0</v>
      </c>
      <c r="AC66" s="169">
        <v>0</v>
      </c>
      <c r="AD66" s="48"/>
      <c r="AE66" s="119"/>
      <c r="AF66" s="48"/>
      <c r="AG66" s="118"/>
      <c r="AH66" s="48"/>
      <c r="AI66" s="118"/>
      <c r="AJ66" s="48"/>
      <c r="AK66" s="118"/>
      <c r="AL66" s="48"/>
      <c r="AM66" s="118"/>
      <c r="AN66" s="118"/>
      <c r="AO66" s="118"/>
      <c r="AP66" s="48"/>
      <c r="AQ66" s="118"/>
      <c r="AR66" s="48"/>
      <c r="AS66" s="118"/>
      <c r="AT66" s="118"/>
      <c r="AU66" s="118"/>
      <c r="AV66" s="48"/>
      <c r="AW66" s="118"/>
      <c r="AX66" s="118"/>
      <c r="AY66" s="118"/>
      <c r="AZ66" s="118"/>
      <c r="BA66" s="118"/>
      <c r="BB66" s="48"/>
      <c r="BC66" s="118"/>
      <c r="BD66" s="118"/>
      <c r="BE66" s="118"/>
      <c r="BF66" s="49"/>
      <c r="BG66" s="49">
        <f>+AA66+AC66+AE66+AG66+AI66+AK66+AM66+AO66+AQ66+AS66+AU66+AW66+AY66+BA66+BC66+BE66</f>
        <v>17500000</v>
      </c>
      <c r="BH66" s="153" t="s">
        <v>1146</v>
      </c>
      <c r="BI66" s="116" t="s">
        <v>873</v>
      </c>
    </row>
    <row r="67" spans="1:61" s="56" customFormat="1" ht="168" x14ac:dyDescent="0.25">
      <c r="A67" s="17" t="s">
        <v>54</v>
      </c>
      <c r="B67" s="17" t="s">
        <v>239</v>
      </c>
      <c r="C67" s="17" t="s">
        <v>341</v>
      </c>
      <c r="D67" s="17" t="s">
        <v>342</v>
      </c>
      <c r="E67" s="17" t="s">
        <v>401</v>
      </c>
      <c r="F67" s="17" t="s">
        <v>402</v>
      </c>
      <c r="G67" s="17" t="s">
        <v>409</v>
      </c>
      <c r="H67" s="17" t="s">
        <v>406</v>
      </c>
      <c r="I67" s="17" t="s">
        <v>67</v>
      </c>
      <c r="J67" s="21">
        <v>34</v>
      </c>
      <c r="K67" s="21">
        <v>32</v>
      </c>
      <c r="L67" s="116" t="s">
        <v>889</v>
      </c>
      <c r="M67" s="117">
        <v>2020852500010</v>
      </c>
      <c r="N67" s="120"/>
      <c r="O67" s="118" t="s">
        <v>892</v>
      </c>
      <c r="P67" s="21">
        <v>34</v>
      </c>
      <c r="Q67" s="116"/>
      <c r="R67" s="116">
        <v>34</v>
      </c>
      <c r="S67" s="154">
        <v>29</v>
      </c>
      <c r="T67" s="116">
        <v>34</v>
      </c>
      <c r="U67" s="154">
        <v>32</v>
      </c>
      <c r="V67" s="116">
        <v>34</v>
      </c>
      <c r="W67" s="116"/>
      <c r="X67" s="116">
        <v>34</v>
      </c>
      <c r="Y67" s="116"/>
      <c r="Z67" s="48"/>
      <c r="AA67" s="118"/>
      <c r="AB67" s="118">
        <v>480000000</v>
      </c>
      <c r="AC67" s="118">
        <v>690296806</v>
      </c>
      <c r="AD67" s="48"/>
      <c r="AE67" s="119"/>
      <c r="AF67" s="48"/>
      <c r="AG67" s="118"/>
      <c r="AH67" s="48"/>
      <c r="AI67" s="118"/>
      <c r="AJ67" s="48"/>
      <c r="AK67" s="118"/>
      <c r="AL67" s="48"/>
      <c r="AM67" s="118"/>
      <c r="AN67" s="118"/>
      <c r="AO67" s="118"/>
      <c r="AP67" s="48"/>
      <c r="AQ67" s="118"/>
      <c r="AR67" s="48"/>
      <c r="AS67" s="118"/>
      <c r="AT67" s="118"/>
      <c r="AU67" s="118"/>
      <c r="AV67" s="48"/>
      <c r="AW67" s="118"/>
      <c r="AX67" s="118"/>
      <c r="AY67" s="118"/>
      <c r="AZ67" s="118"/>
      <c r="BA67" s="118"/>
      <c r="BB67" s="48"/>
      <c r="BC67" s="118"/>
      <c r="BD67" s="118"/>
      <c r="BE67" s="118"/>
      <c r="BF67" s="49">
        <f t="shared" si="4"/>
        <v>1170296806</v>
      </c>
      <c r="BG67" s="49">
        <f t="shared" si="3"/>
        <v>690296806</v>
      </c>
      <c r="BH67" s="153" t="s">
        <v>1137</v>
      </c>
      <c r="BI67" s="116" t="s">
        <v>873</v>
      </c>
    </row>
    <row r="68" spans="1:61" s="56" customFormat="1" ht="76.5" x14ac:dyDescent="0.25">
      <c r="A68" s="17" t="s">
        <v>54</v>
      </c>
      <c r="B68" s="17" t="s">
        <v>239</v>
      </c>
      <c r="C68" s="17" t="s">
        <v>341</v>
      </c>
      <c r="D68" s="17" t="s">
        <v>342</v>
      </c>
      <c r="E68" s="17" t="s">
        <v>401</v>
      </c>
      <c r="F68" s="17" t="s">
        <v>402</v>
      </c>
      <c r="G68" s="17" t="s">
        <v>410</v>
      </c>
      <c r="H68" s="17" t="s">
        <v>411</v>
      </c>
      <c r="I68" s="17" t="s">
        <v>67</v>
      </c>
      <c r="J68" s="21">
        <v>1</v>
      </c>
      <c r="K68" s="21">
        <v>0</v>
      </c>
      <c r="L68" s="116" t="s">
        <v>889</v>
      </c>
      <c r="M68" s="117">
        <v>2020852500010</v>
      </c>
      <c r="N68" s="120"/>
      <c r="O68" s="118" t="s">
        <v>979</v>
      </c>
      <c r="P68" s="21">
        <v>1</v>
      </c>
      <c r="Q68" s="116"/>
      <c r="R68" s="116"/>
      <c r="S68" s="116"/>
      <c r="T68" s="116"/>
      <c r="U68" s="116"/>
      <c r="V68" s="116"/>
      <c r="W68" s="116"/>
      <c r="X68" s="116">
        <v>1</v>
      </c>
      <c r="Y68" s="116"/>
      <c r="Z68" s="48"/>
      <c r="AA68" s="118"/>
      <c r="AB68" s="118"/>
      <c r="AC68" s="118"/>
      <c r="AD68" s="48"/>
      <c r="AE68" s="119"/>
      <c r="AF68" s="48"/>
      <c r="AG68" s="118"/>
      <c r="AH68" s="48"/>
      <c r="AI68" s="118"/>
      <c r="AJ68" s="48"/>
      <c r="AK68" s="118"/>
      <c r="AL68" s="48"/>
      <c r="AM68" s="118"/>
      <c r="AN68" s="118"/>
      <c r="AO68" s="118"/>
      <c r="AP68" s="48"/>
      <c r="AQ68" s="118"/>
      <c r="AR68" s="48"/>
      <c r="AS68" s="118"/>
      <c r="AT68" s="118"/>
      <c r="AU68" s="118"/>
      <c r="AV68" s="48"/>
      <c r="AW68" s="118"/>
      <c r="AX68" s="118"/>
      <c r="AY68" s="118"/>
      <c r="AZ68" s="118"/>
      <c r="BA68" s="118"/>
      <c r="BB68" s="48"/>
      <c r="BC68" s="118"/>
      <c r="BD68" s="118"/>
      <c r="BE68" s="118"/>
      <c r="BF68" s="49">
        <f t="shared" si="4"/>
        <v>0</v>
      </c>
      <c r="BG68" s="49">
        <f t="shared" si="3"/>
        <v>0</v>
      </c>
      <c r="BH68" s="153"/>
      <c r="BI68" s="116"/>
    </row>
    <row r="69" spans="1:61" s="56" customFormat="1" ht="63.75" x14ac:dyDescent="0.25">
      <c r="A69" s="17" t="s">
        <v>54</v>
      </c>
      <c r="B69" s="17" t="s">
        <v>239</v>
      </c>
      <c r="C69" s="17" t="s">
        <v>341</v>
      </c>
      <c r="D69" s="17" t="s">
        <v>342</v>
      </c>
      <c r="E69" s="17" t="s">
        <v>401</v>
      </c>
      <c r="F69" s="17" t="s">
        <v>402</v>
      </c>
      <c r="G69" s="17" t="s">
        <v>412</v>
      </c>
      <c r="H69" s="17" t="s">
        <v>413</v>
      </c>
      <c r="I69" s="17" t="s">
        <v>67</v>
      </c>
      <c r="J69" s="21">
        <v>1000</v>
      </c>
      <c r="K69" s="21">
        <v>0</v>
      </c>
      <c r="L69" s="116" t="s">
        <v>889</v>
      </c>
      <c r="M69" s="117">
        <v>2020852500010</v>
      </c>
      <c r="N69" s="120"/>
      <c r="O69" s="118" t="s">
        <v>893</v>
      </c>
      <c r="P69" s="21">
        <v>400</v>
      </c>
      <c r="Q69" s="116"/>
      <c r="R69" s="116"/>
      <c r="S69" s="116">
        <v>68</v>
      </c>
      <c r="T69" s="116">
        <v>150</v>
      </c>
      <c r="U69" s="116"/>
      <c r="V69" s="116">
        <v>150</v>
      </c>
      <c r="W69" s="116"/>
      <c r="X69" s="116">
        <v>100</v>
      </c>
      <c r="Y69" s="116"/>
      <c r="Z69" s="48"/>
      <c r="AA69" s="118"/>
      <c r="AB69" s="118"/>
      <c r="AC69" s="118"/>
      <c r="AD69" s="48"/>
      <c r="AE69" s="119"/>
      <c r="AF69" s="48"/>
      <c r="AG69" s="118"/>
      <c r="AH69" s="48"/>
      <c r="AI69" s="118"/>
      <c r="AJ69" s="48"/>
      <c r="AK69" s="118"/>
      <c r="AL69" s="48"/>
      <c r="AM69" s="118"/>
      <c r="AN69" s="118"/>
      <c r="AO69" s="118"/>
      <c r="AP69" s="48"/>
      <c r="AQ69" s="118"/>
      <c r="AR69" s="48"/>
      <c r="AS69" s="118"/>
      <c r="AT69" s="118"/>
      <c r="AU69" s="118"/>
      <c r="AV69" s="48"/>
      <c r="AW69" s="118"/>
      <c r="AX69" s="118"/>
      <c r="AY69" s="118"/>
      <c r="AZ69" s="118"/>
      <c r="BA69" s="118"/>
      <c r="BB69" s="48"/>
      <c r="BC69" s="118"/>
      <c r="BD69" s="118"/>
      <c r="BE69" s="118"/>
      <c r="BF69" s="49">
        <f t="shared" si="4"/>
        <v>0</v>
      </c>
      <c r="BG69" s="49">
        <f t="shared" si="3"/>
        <v>0</v>
      </c>
      <c r="BH69" s="153" t="s">
        <v>1124</v>
      </c>
      <c r="BI69" s="116" t="s">
        <v>873</v>
      </c>
    </row>
    <row r="70" spans="1:61" s="56" customFormat="1" ht="127.5" x14ac:dyDescent="0.25">
      <c r="A70" s="17" t="s">
        <v>54</v>
      </c>
      <c r="B70" s="17" t="s">
        <v>239</v>
      </c>
      <c r="C70" s="17" t="s">
        <v>341</v>
      </c>
      <c r="D70" s="17" t="s">
        <v>342</v>
      </c>
      <c r="E70" s="17" t="s">
        <v>401</v>
      </c>
      <c r="F70" s="17" t="s">
        <v>402</v>
      </c>
      <c r="G70" s="17" t="s">
        <v>414</v>
      </c>
      <c r="H70" s="17" t="s">
        <v>415</v>
      </c>
      <c r="I70" s="17" t="s">
        <v>67</v>
      </c>
      <c r="J70" s="21">
        <v>6</v>
      </c>
      <c r="K70" s="21">
        <v>0</v>
      </c>
      <c r="L70" s="116" t="s">
        <v>889</v>
      </c>
      <c r="M70" s="117">
        <v>2020852500010</v>
      </c>
      <c r="N70" s="120"/>
      <c r="O70" s="118" t="s">
        <v>980</v>
      </c>
      <c r="P70" s="21">
        <v>2</v>
      </c>
      <c r="Q70" s="116"/>
      <c r="R70" s="116"/>
      <c r="S70" s="116">
        <v>1</v>
      </c>
      <c r="T70" s="116">
        <v>1</v>
      </c>
      <c r="U70" s="116"/>
      <c r="V70" s="116">
        <v>1</v>
      </c>
      <c r="W70" s="116"/>
      <c r="X70" s="116"/>
      <c r="Y70" s="116"/>
      <c r="Z70" s="48"/>
      <c r="AA70" s="118"/>
      <c r="AB70" s="118"/>
      <c r="AC70" s="118"/>
      <c r="AD70" s="48"/>
      <c r="AE70" s="119"/>
      <c r="AF70" s="48"/>
      <c r="AG70" s="118"/>
      <c r="AH70" s="48"/>
      <c r="AI70" s="118"/>
      <c r="AJ70" s="48"/>
      <c r="AK70" s="118"/>
      <c r="AL70" s="48"/>
      <c r="AM70" s="118"/>
      <c r="AN70" s="118"/>
      <c r="AO70" s="118"/>
      <c r="AP70" s="48"/>
      <c r="AQ70" s="118"/>
      <c r="AR70" s="48"/>
      <c r="AS70" s="118"/>
      <c r="AT70" s="118"/>
      <c r="AU70" s="118"/>
      <c r="AV70" s="48"/>
      <c r="AW70" s="118"/>
      <c r="AX70" s="118"/>
      <c r="AY70" s="118"/>
      <c r="AZ70" s="118"/>
      <c r="BA70" s="118"/>
      <c r="BB70" s="48"/>
      <c r="BC70" s="118"/>
      <c r="BD70" s="118"/>
      <c r="BE70" s="118"/>
      <c r="BF70" s="49">
        <f t="shared" si="4"/>
        <v>0</v>
      </c>
      <c r="BG70" s="49">
        <f t="shared" si="3"/>
        <v>0</v>
      </c>
      <c r="BH70" s="153" t="s">
        <v>1127</v>
      </c>
      <c r="BI70" s="116" t="s">
        <v>873</v>
      </c>
    </row>
    <row r="71" spans="1:61" s="56" customFormat="1" ht="114.75" x14ac:dyDescent="0.25">
      <c r="A71" s="17" t="s">
        <v>54</v>
      </c>
      <c r="B71" s="17" t="s">
        <v>239</v>
      </c>
      <c r="C71" s="17" t="s">
        <v>341</v>
      </c>
      <c r="D71" s="17" t="s">
        <v>342</v>
      </c>
      <c r="E71" s="17" t="s">
        <v>401</v>
      </c>
      <c r="F71" s="17" t="s">
        <v>402</v>
      </c>
      <c r="G71" s="17" t="s">
        <v>416</v>
      </c>
      <c r="H71" s="17" t="s">
        <v>417</v>
      </c>
      <c r="I71" s="17" t="s">
        <v>67</v>
      </c>
      <c r="J71" s="21">
        <v>20</v>
      </c>
      <c r="K71" s="21">
        <v>0</v>
      </c>
      <c r="L71" s="116" t="s">
        <v>889</v>
      </c>
      <c r="M71" s="117">
        <v>2020852500010</v>
      </c>
      <c r="N71" s="120"/>
      <c r="O71" s="118" t="s">
        <v>981</v>
      </c>
      <c r="P71" s="274">
        <v>5</v>
      </c>
      <c r="Q71" s="116"/>
      <c r="R71" s="116">
        <v>1</v>
      </c>
      <c r="S71" s="116">
        <v>5</v>
      </c>
      <c r="T71" s="116">
        <v>1</v>
      </c>
      <c r="U71" s="116"/>
      <c r="V71" s="116">
        <v>2</v>
      </c>
      <c r="W71" s="116"/>
      <c r="X71" s="116">
        <v>1</v>
      </c>
      <c r="Y71" s="116"/>
      <c r="Z71" s="48"/>
      <c r="AA71" s="118"/>
      <c r="AB71" s="118"/>
      <c r="AC71" s="118"/>
      <c r="AD71" s="48"/>
      <c r="AE71" s="119"/>
      <c r="AF71" s="48"/>
      <c r="AG71" s="118"/>
      <c r="AH71" s="48"/>
      <c r="AI71" s="118"/>
      <c r="AJ71" s="48"/>
      <c r="AK71" s="118"/>
      <c r="AL71" s="48"/>
      <c r="AM71" s="118"/>
      <c r="AN71" s="118"/>
      <c r="AO71" s="118"/>
      <c r="AP71" s="48"/>
      <c r="AQ71" s="118"/>
      <c r="AR71" s="48"/>
      <c r="AS71" s="118"/>
      <c r="AT71" s="118"/>
      <c r="AU71" s="118"/>
      <c r="AV71" s="48"/>
      <c r="AW71" s="118"/>
      <c r="AX71" s="118"/>
      <c r="AY71" s="118"/>
      <c r="AZ71" s="118"/>
      <c r="BA71" s="118"/>
      <c r="BB71" s="48"/>
      <c r="BC71" s="118"/>
      <c r="BD71" s="118"/>
      <c r="BE71" s="118"/>
      <c r="BF71" s="49">
        <f t="shared" si="4"/>
        <v>0</v>
      </c>
      <c r="BG71" s="49">
        <f t="shared" si="3"/>
        <v>0</v>
      </c>
      <c r="BH71" s="153" t="s">
        <v>1123</v>
      </c>
      <c r="BI71" s="116" t="s">
        <v>873</v>
      </c>
    </row>
    <row r="72" spans="1:61" s="56" customFormat="1" ht="89.25" x14ac:dyDescent="0.25">
      <c r="A72" s="17" t="s">
        <v>54</v>
      </c>
      <c r="B72" s="17" t="s">
        <v>170</v>
      </c>
      <c r="C72" s="17" t="s">
        <v>341</v>
      </c>
      <c r="D72" s="17" t="s">
        <v>342</v>
      </c>
      <c r="E72" s="17" t="s">
        <v>452</v>
      </c>
      <c r="F72" s="17" t="s">
        <v>453</v>
      </c>
      <c r="G72" s="17" t="s">
        <v>456</v>
      </c>
      <c r="H72" s="17" t="s">
        <v>457</v>
      </c>
      <c r="I72" s="17" t="s">
        <v>67</v>
      </c>
      <c r="J72" s="21">
        <v>100</v>
      </c>
      <c r="K72" s="21">
        <v>25</v>
      </c>
      <c r="L72" s="116" t="s">
        <v>889</v>
      </c>
      <c r="M72" s="117">
        <v>2020852500010</v>
      </c>
      <c r="N72" s="120"/>
      <c r="O72" s="118" t="s">
        <v>894</v>
      </c>
      <c r="P72" s="21">
        <v>25</v>
      </c>
      <c r="Q72" s="116"/>
      <c r="R72" s="116"/>
      <c r="S72" s="116">
        <v>30</v>
      </c>
      <c r="T72" s="116"/>
      <c r="U72" s="116"/>
      <c r="V72" s="116">
        <v>25</v>
      </c>
      <c r="W72" s="116"/>
      <c r="X72" s="116"/>
      <c r="Y72" s="116"/>
      <c r="Z72" s="48"/>
      <c r="AA72" s="118"/>
      <c r="AB72" s="118"/>
      <c r="AC72" s="118"/>
      <c r="AD72" s="48"/>
      <c r="AE72" s="119"/>
      <c r="AF72" s="48"/>
      <c r="AG72" s="118"/>
      <c r="AH72" s="48"/>
      <c r="AI72" s="118"/>
      <c r="AJ72" s="48"/>
      <c r="AK72" s="118"/>
      <c r="AL72" s="48"/>
      <c r="AM72" s="118"/>
      <c r="AN72" s="118"/>
      <c r="AO72" s="118"/>
      <c r="AP72" s="48"/>
      <c r="AQ72" s="118"/>
      <c r="AR72" s="48"/>
      <c r="AS72" s="118"/>
      <c r="AT72" s="118"/>
      <c r="AU72" s="118"/>
      <c r="AV72" s="48"/>
      <c r="AW72" s="118"/>
      <c r="AX72" s="118"/>
      <c r="AY72" s="118"/>
      <c r="AZ72" s="118"/>
      <c r="BA72" s="118"/>
      <c r="BB72" s="48"/>
      <c r="BC72" s="118"/>
      <c r="BD72" s="118"/>
      <c r="BE72" s="118"/>
      <c r="BF72" s="49">
        <f t="shared" si="4"/>
        <v>0</v>
      </c>
      <c r="BG72" s="49">
        <f t="shared" si="3"/>
        <v>0</v>
      </c>
      <c r="BH72" s="153" t="s">
        <v>1125</v>
      </c>
      <c r="BI72" s="116" t="s">
        <v>873</v>
      </c>
    </row>
    <row r="73" spans="1:61" s="56" customFormat="1" ht="84" x14ac:dyDescent="0.25">
      <c r="A73" s="17" t="s">
        <v>54</v>
      </c>
      <c r="B73" s="17" t="s">
        <v>239</v>
      </c>
      <c r="C73" s="17" t="s">
        <v>494</v>
      </c>
      <c r="D73" s="17" t="s">
        <v>495</v>
      </c>
      <c r="E73" s="17" t="s">
        <v>496</v>
      </c>
      <c r="F73" s="17" t="s">
        <v>497</v>
      </c>
      <c r="G73" s="17" t="s">
        <v>498</v>
      </c>
      <c r="H73" s="17" t="s">
        <v>499</v>
      </c>
      <c r="I73" s="17" t="s">
        <v>67</v>
      </c>
      <c r="J73" s="21">
        <v>1</v>
      </c>
      <c r="K73" s="21">
        <v>0</v>
      </c>
      <c r="L73" s="116" t="s">
        <v>895</v>
      </c>
      <c r="M73" s="117">
        <v>2020852500022</v>
      </c>
      <c r="N73" s="120"/>
      <c r="O73" s="118" t="s">
        <v>896</v>
      </c>
      <c r="P73" s="21">
        <v>1</v>
      </c>
      <c r="Q73" s="116"/>
      <c r="R73" s="116"/>
      <c r="S73" s="116"/>
      <c r="T73" s="116"/>
      <c r="U73" s="116"/>
      <c r="V73" s="116"/>
      <c r="W73" s="116"/>
      <c r="X73" s="116">
        <v>1</v>
      </c>
      <c r="Y73" s="116"/>
      <c r="Z73" s="48"/>
      <c r="AA73" s="118"/>
      <c r="AB73" s="118"/>
      <c r="AC73" s="118"/>
      <c r="AD73" s="48"/>
      <c r="AE73" s="119"/>
      <c r="AF73" s="48"/>
      <c r="AG73" s="118"/>
      <c r="AH73" s="48"/>
      <c r="AI73" s="118"/>
      <c r="AJ73" s="48">
        <f>72707274+357043.62</f>
        <v>73064317.620000005</v>
      </c>
      <c r="AK73" s="118"/>
      <c r="AL73" s="48"/>
      <c r="AM73" s="118"/>
      <c r="AN73" s="118"/>
      <c r="AO73" s="118"/>
      <c r="AP73" s="48"/>
      <c r="AQ73" s="118"/>
      <c r="AR73" s="48"/>
      <c r="AS73" s="118"/>
      <c r="AT73" s="118"/>
      <c r="AU73" s="118"/>
      <c r="AV73" s="48"/>
      <c r="AW73" s="118"/>
      <c r="AX73" s="118"/>
      <c r="AY73" s="118"/>
      <c r="AZ73" s="118"/>
      <c r="BA73" s="118"/>
      <c r="BB73" s="48"/>
      <c r="BC73" s="118"/>
      <c r="BD73" s="118"/>
      <c r="BE73" s="118"/>
      <c r="BF73" s="49">
        <f>SUM(Z73:BE73)</f>
        <v>73064317.620000005</v>
      </c>
      <c r="BG73" s="49">
        <f t="shared" si="3"/>
        <v>0</v>
      </c>
      <c r="BH73" s="153"/>
      <c r="BI73" s="116" t="s">
        <v>861</v>
      </c>
    </row>
    <row r="74" spans="1:61" s="56" customFormat="1" ht="89.25" x14ac:dyDescent="0.25">
      <c r="A74" s="17" t="s">
        <v>54</v>
      </c>
      <c r="B74" s="17" t="s">
        <v>170</v>
      </c>
      <c r="C74" s="17" t="s">
        <v>494</v>
      </c>
      <c r="D74" s="17" t="s">
        <v>495</v>
      </c>
      <c r="E74" s="17" t="s">
        <v>496</v>
      </c>
      <c r="F74" s="17" t="s">
        <v>497</v>
      </c>
      <c r="G74" s="17" t="s">
        <v>500</v>
      </c>
      <c r="H74" s="17" t="s">
        <v>501</v>
      </c>
      <c r="I74" s="17" t="s">
        <v>67</v>
      </c>
      <c r="J74" s="21">
        <v>5</v>
      </c>
      <c r="K74" s="21">
        <v>5</v>
      </c>
      <c r="L74" s="116" t="s">
        <v>895</v>
      </c>
      <c r="M74" s="117">
        <v>2020852500022</v>
      </c>
      <c r="N74" s="120"/>
      <c r="O74" s="17" t="s">
        <v>897</v>
      </c>
      <c r="P74" s="21">
        <v>5</v>
      </c>
      <c r="Q74" s="116"/>
      <c r="R74" s="116"/>
      <c r="S74" s="116"/>
      <c r="T74" s="116"/>
      <c r="U74" s="116"/>
      <c r="V74" s="116">
        <v>5</v>
      </c>
      <c r="W74" s="116"/>
      <c r="X74" s="116"/>
      <c r="Y74" s="116"/>
      <c r="Z74" s="48">
        <v>2000000</v>
      </c>
      <c r="AA74" s="118"/>
      <c r="AB74" s="118"/>
      <c r="AC74" s="118"/>
      <c r="AD74" s="48"/>
      <c r="AE74" s="119"/>
      <c r="AF74" s="48"/>
      <c r="AG74" s="118"/>
      <c r="AH74" s="48"/>
      <c r="AI74" s="118"/>
      <c r="AJ74" s="48">
        <v>50100000</v>
      </c>
      <c r="AK74" s="118"/>
      <c r="AL74" s="48"/>
      <c r="AM74" s="118"/>
      <c r="AN74" s="118"/>
      <c r="AO74" s="118"/>
      <c r="AP74" s="48"/>
      <c r="AQ74" s="118"/>
      <c r="AR74" s="48"/>
      <c r="AS74" s="118"/>
      <c r="AT74" s="118"/>
      <c r="AU74" s="118"/>
      <c r="AV74" s="48"/>
      <c r="AW74" s="118"/>
      <c r="AX74" s="118"/>
      <c r="AY74" s="118"/>
      <c r="AZ74" s="118"/>
      <c r="BA74" s="118"/>
      <c r="BB74" s="48"/>
      <c r="BC74" s="118"/>
      <c r="BD74" s="118"/>
      <c r="BE74" s="118"/>
      <c r="BF74" s="49">
        <f t="shared" ref="BF74:BF80" si="5">SUM(Z74:BE74)</f>
        <v>52100000</v>
      </c>
      <c r="BG74" s="49">
        <f t="shared" si="3"/>
        <v>0</v>
      </c>
      <c r="BH74" s="153"/>
      <c r="BI74" s="116" t="s">
        <v>861</v>
      </c>
    </row>
    <row r="75" spans="1:61" s="56" customFormat="1" ht="84.75" thickBot="1" x14ac:dyDescent="0.3">
      <c r="A75" s="17" t="s">
        <v>54</v>
      </c>
      <c r="B75" s="17" t="s">
        <v>170</v>
      </c>
      <c r="C75" s="17" t="s">
        <v>494</v>
      </c>
      <c r="D75" s="17" t="s">
        <v>495</v>
      </c>
      <c r="E75" s="17" t="s">
        <v>496</v>
      </c>
      <c r="F75" s="17" t="s">
        <v>497</v>
      </c>
      <c r="G75" s="17" t="s">
        <v>502</v>
      </c>
      <c r="H75" s="17" t="s">
        <v>163</v>
      </c>
      <c r="I75" s="17" t="s">
        <v>67</v>
      </c>
      <c r="J75" s="21">
        <v>1</v>
      </c>
      <c r="K75" s="21">
        <v>1</v>
      </c>
      <c r="L75" s="116" t="s">
        <v>895</v>
      </c>
      <c r="M75" s="117">
        <v>2020852500022</v>
      </c>
      <c r="N75" s="120"/>
      <c r="O75" s="17" t="s">
        <v>898</v>
      </c>
      <c r="P75" s="21">
        <v>1</v>
      </c>
      <c r="Q75" s="116"/>
      <c r="R75" s="116"/>
      <c r="S75" s="116"/>
      <c r="T75" s="116">
        <v>1</v>
      </c>
      <c r="U75" s="116"/>
      <c r="V75" s="116"/>
      <c r="W75" s="116"/>
      <c r="X75" s="116"/>
      <c r="Y75" s="116"/>
      <c r="Z75" s="48"/>
      <c r="AA75" s="118"/>
      <c r="AB75" s="118"/>
      <c r="AC75" s="118"/>
      <c r="AD75" s="48"/>
      <c r="AE75" s="119"/>
      <c r="AF75" s="48"/>
      <c r="AG75" s="118"/>
      <c r="AH75" s="48"/>
      <c r="AI75" s="118"/>
      <c r="AJ75" s="48"/>
      <c r="AK75" s="118"/>
      <c r="AL75" s="48"/>
      <c r="AM75" s="118"/>
      <c r="AN75" s="118"/>
      <c r="AO75" s="118"/>
      <c r="AP75" s="48"/>
      <c r="AQ75" s="118"/>
      <c r="AR75" s="48"/>
      <c r="AS75" s="118"/>
      <c r="AT75" s="118"/>
      <c r="AU75" s="118"/>
      <c r="AV75" s="48"/>
      <c r="AW75" s="118"/>
      <c r="AX75" s="118"/>
      <c r="AY75" s="118"/>
      <c r="AZ75" s="118"/>
      <c r="BA75" s="118"/>
      <c r="BB75" s="48"/>
      <c r="BC75" s="118"/>
      <c r="BD75" s="118"/>
      <c r="BE75" s="118"/>
      <c r="BF75" s="49">
        <f t="shared" si="5"/>
        <v>0</v>
      </c>
      <c r="BG75" s="49">
        <f t="shared" si="3"/>
        <v>0</v>
      </c>
      <c r="BH75" s="153"/>
      <c r="BI75" s="116" t="s">
        <v>861</v>
      </c>
    </row>
    <row r="76" spans="1:61" s="56" customFormat="1" ht="85.5" thickTop="1" thickBot="1" x14ac:dyDescent="0.3">
      <c r="A76" s="17" t="s">
        <v>54</v>
      </c>
      <c r="B76" s="17" t="s">
        <v>170</v>
      </c>
      <c r="C76" s="17" t="s">
        <v>494</v>
      </c>
      <c r="D76" s="17" t="s">
        <v>495</v>
      </c>
      <c r="E76" s="17" t="s">
        <v>496</v>
      </c>
      <c r="F76" s="17" t="s">
        <v>497</v>
      </c>
      <c r="G76" s="17" t="s">
        <v>505</v>
      </c>
      <c r="H76" s="17" t="s">
        <v>506</v>
      </c>
      <c r="I76" s="17" t="s">
        <v>67</v>
      </c>
      <c r="J76" s="21">
        <v>6</v>
      </c>
      <c r="K76" s="21">
        <v>0</v>
      </c>
      <c r="L76" s="116" t="s">
        <v>895</v>
      </c>
      <c r="M76" s="117">
        <v>2020852500022</v>
      </c>
      <c r="N76" s="120"/>
      <c r="O76" s="17" t="s">
        <v>899</v>
      </c>
      <c r="P76" s="21">
        <v>2</v>
      </c>
      <c r="Q76" s="116"/>
      <c r="R76" s="116"/>
      <c r="S76" s="116"/>
      <c r="T76" s="116">
        <v>2</v>
      </c>
      <c r="U76" s="116"/>
      <c r="V76" s="116"/>
      <c r="W76" s="116"/>
      <c r="X76" s="116"/>
      <c r="Y76" s="116"/>
      <c r="Z76" s="48"/>
      <c r="AA76" s="118"/>
      <c r="AB76" s="118">
        <v>200000000</v>
      </c>
      <c r="AC76" s="118"/>
      <c r="AD76" s="48"/>
      <c r="AE76" s="119"/>
      <c r="AF76" s="48"/>
      <c r="AG76" s="118"/>
      <c r="AH76" s="48"/>
      <c r="AI76" s="118"/>
      <c r="AJ76" s="48"/>
      <c r="AK76" s="118"/>
      <c r="AL76" s="48"/>
      <c r="AM76" s="118"/>
      <c r="AN76" s="118"/>
      <c r="AO76" s="118"/>
      <c r="AP76" s="150">
        <v>13138706</v>
      </c>
      <c r="AQ76" s="118"/>
      <c r="AR76" s="48"/>
      <c r="AS76" s="118"/>
      <c r="AT76" s="118"/>
      <c r="AU76" s="118"/>
      <c r="AV76" s="48"/>
      <c r="AW76" s="118"/>
      <c r="AX76" s="118"/>
      <c r="AY76" s="118"/>
      <c r="AZ76" s="118"/>
      <c r="BA76" s="118"/>
      <c r="BB76" s="48"/>
      <c r="BC76" s="118"/>
      <c r="BD76" s="118"/>
      <c r="BE76" s="118"/>
      <c r="BF76" s="49">
        <f t="shared" si="5"/>
        <v>213138706</v>
      </c>
      <c r="BG76" s="49">
        <f t="shared" si="3"/>
        <v>0</v>
      </c>
      <c r="BH76" s="153"/>
      <c r="BI76" s="116" t="s">
        <v>861</v>
      </c>
    </row>
    <row r="77" spans="1:61" s="56" customFormat="1" ht="84.75" thickTop="1" x14ac:dyDescent="0.25">
      <c r="A77" s="17" t="s">
        <v>54</v>
      </c>
      <c r="B77" s="17" t="s">
        <v>170</v>
      </c>
      <c r="C77" s="17" t="s">
        <v>494</v>
      </c>
      <c r="D77" s="17" t="s">
        <v>495</v>
      </c>
      <c r="E77" s="17" t="s">
        <v>496</v>
      </c>
      <c r="F77" s="17" t="s">
        <v>497</v>
      </c>
      <c r="G77" s="17" t="s">
        <v>507</v>
      </c>
      <c r="H77" s="17" t="s">
        <v>508</v>
      </c>
      <c r="I77" s="17" t="s">
        <v>67</v>
      </c>
      <c r="J77" s="21">
        <v>5</v>
      </c>
      <c r="K77" s="21">
        <v>0</v>
      </c>
      <c r="L77" s="116" t="s">
        <v>895</v>
      </c>
      <c r="M77" s="117">
        <v>2020852500022</v>
      </c>
      <c r="N77" s="120"/>
      <c r="O77" s="17" t="s">
        <v>1132</v>
      </c>
      <c r="P77" s="21">
        <v>2</v>
      </c>
      <c r="Q77" s="116"/>
      <c r="R77" s="116"/>
      <c r="S77" s="116"/>
      <c r="T77" s="116"/>
      <c r="U77" s="116"/>
      <c r="V77" s="116">
        <v>1</v>
      </c>
      <c r="W77" s="116"/>
      <c r="X77" s="116">
        <v>1</v>
      </c>
      <c r="Y77" s="116"/>
      <c r="Z77" s="48"/>
      <c r="AA77" s="118"/>
      <c r="AB77" s="118">
        <v>100000000</v>
      </c>
      <c r="AC77" s="118"/>
      <c r="AD77" s="48"/>
      <c r="AE77" s="119"/>
      <c r="AF77" s="48"/>
      <c r="AG77" s="118"/>
      <c r="AH77" s="48"/>
      <c r="AI77" s="118"/>
      <c r="AJ77" s="48"/>
      <c r="AK77" s="118"/>
      <c r="AL77" s="48"/>
      <c r="AM77" s="118"/>
      <c r="AN77" s="118"/>
      <c r="AO77" s="118"/>
      <c r="AP77" s="48"/>
      <c r="AQ77" s="118"/>
      <c r="AR77" s="48"/>
      <c r="AS77" s="118"/>
      <c r="AT77" s="118"/>
      <c r="AU77" s="118"/>
      <c r="AV77" s="48"/>
      <c r="AW77" s="118"/>
      <c r="AX77" s="118"/>
      <c r="AY77" s="118"/>
      <c r="AZ77" s="118"/>
      <c r="BA77" s="118"/>
      <c r="BB77" s="48"/>
      <c r="BC77" s="118"/>
      <c r="BD77" s="118"/>
      <c r="BE77" s="118"/>
      <c r="BF77" s="49">
        <f t="shared" si="5"/>
        <v>100000000</v>
      </c>
      <c r="BG77" s="49">
        <f t="shared" si="3"/>
        <v>0</v>
      </c>
      <c r="BH77" s="153"/>
      <c r="BI77" s="116" t="s">
        <v>861</v>
      </c>
    </row>
    <row r="78" spans="1:61" s="56" customFormat="1" ht="89.25" x14ac:dyDescent="0.25">
      <c r="A78" s="17" t="s">
        <v>54</v>
      </c>
      <c r="B78" s="17" t="s">
        <v>170</v>
      </c>
      <c r="C78" s="17" t="s">
        <v>494</v>
      </c>
      <c r="D78" s="17" t="s">
        <v>495</v>
      </c>
      <c r="E78" s="17" t="s">
        <v>496</v>
      </c>
      <c r="F78" s="17" t="s">
        <v>497</v>
      </c>
      <c r="G78" s="17" t="s">
        <v>509</v>
      </c>
      <c r="H78" s="17" t="s">
        <v>492</v>
      </c>
      <c r="I78" s="17" t="s">
        <v>67</v>
      </c>
      <c r="J78" s="21">
        <v>3000</v>
      </c>
      <c r="K78" s="21">
        <v>0</v>
      </c>
      <c r="L78" s="116" t="s">
        <v>895</v>
      </c>
      <c r="M78" s="117">
        <v>2020852500022</v>
      </c>
      <c r="N78" s="120"/>
      <c r="O78" s="17" t="s">
        <v>509</v>
      </c>
      <c r="P78" s="21">
        <v>1000</v>
      </c>
      <c r="Q78" s="116"/>
      <c r="R78" s="116"/>
      <c r="S78" s="116">
        <v>40</v>
      </c>
      <c r="T78" s="116">
        <v>300</v>
      </c>
      <c r="U78" s="116"/>
      <c r="V78" s="116">
        <v>400</v>
      </c>
      <c r="W78" s="116"/>
      <c r="X78" s="116">
        <v>300</v>
      </c>
      <c r="Y78" s="116"/>
      <c r="Z78" s="48"/>
      <c r="AA78" s="118"/>
      <c r="AB78" s="118">
        <v>150000000</v>
      </c>
      <c r="AC78" s="118">
        <v>110900000</v>
      </c>
      <c r="AD78" s="48"/>
      <c r="AE78" s="119"/>
      <c r="AF78" s="48"/>
      <c r="AG78" s="118"/>
      <c r="AH78" s="48"/>
      <c r="AI78" s="118"/>
      <c r="AJ78" s="48"/>
      <c r="AK78" s="118">
        <v>19800000</v>
      </c>
      <c r="AL78" s="48"/>
      <c r="AM78" s="118"/>
      <c r="AN78" s="118"/>
      <c r="AO78" s="48"/>
      <c r="AP78" s="48">
        <v>17737416</v>
      </c>
      <c r="AQ78" s="48"/>
      <c r="AR78" s="48"/>
      <c r="AS78" s="118"/>
      <c r="AT78" s="118"/>
      <c r="AU78" s="118"/>
      <c r="AV78" s="48"/>
      <c r="AW78" s="118"/>
      <c r="AX78" s="118"/>
      <c r="AY78" s="118"/>
      <c r="AZ78" s="118"/>
      <c r="BA78" s="118"/>
      <c r="BB78" s="48"/>
      <c r="BC78" s="118"/>
      <c r="BD78" s="118"/>
      <c r="BE78" s="118"/>
      <c r="BF78" s="49">
        <f t="shared" si="5"/>
        <v>298437416</v>
      </c>
      <c r="BG78" s="49">
        <f t="shared" si="3"/>
        <v>130700000</v>
      </c>
      <c r="BH78" s="153" t="s">
        <v>1128</v>
      </c>
      <c r="BI78" s="116" t="s">
        <v>861</v>
      </c>
    </row>
    <row r="79" spans="1:61" s="56" customFormat="1" ht="84" x14ac:dyDescent="0.25">
      <c r="A79" s="17" t="s">
        <v>54</v>
      </c>
      <c r="B79" s="17" t="s">
        <v>170</v>
      </c>
      <c r="C79" s="17" t="s">
        <v>494</v>
      </c>
      <c r="D79" s="17" t="s">
        <v>495</v>
      </c>
      <c r="E79" s="17" t="s">
        <v>496</v>
      </c>
      <c r="F79" s="17" t="s">
        <v>497</v>
      </c>
      <c r="G79" s="17" t="s">
        <v>514</v>
      </c>
      <c r="H79" s="17" t="s">
        <v>515</v>
      </c>
      <c r="I79" s="17" t="s">
        <v>67</v>
      </c>
      <c r="J79" s="21">
        <v>1</v>
      </c>
      <c r="K79" s="21">
        <v>0</v>
      </c>
      <c r="L79" s="116" t="s">
        <v>895</v>
      </c>
      <c r="M79" s="117">
        <v>2020852500022</v>
      </c>
      <c r="N79" s="120"/>
      <c r="O79" s="17" t="s">
        <v>900</v>
      </c>
      <c r="P79" s="21">
        <v>1</v>
      </c>
      <c r="Q79" s="116"/>
      <c r="R79" s="116"/>
      <c r="S79" s="116"/>
      <c r="T79" s="116"/>
      <c r="U79" s="116"/>
      <c r="V79" s="116">
        <v>1</v>
      </c>
      <c r="W79" s="116"/>
      <c r="X79" s="116"/>
      <c r="Y79" s="116"/>
      <c r="Z79" s="48"/>
      <c r="AA79" s="118"/>
      <c r="AB79" s="118"/>
      <c r="AC79" s="118"/>
      <c r="AD79" s="48"/>
      <c r="AE79" s="119"/>
      <c r="AF79" s="48"/>
      <c r="AG79" s="118"/>
      <c r="AH79" s="48"/>
      <c r="AI79" s="118"/>
      <c r="AJ79" s="48"/>
      <c r="AK79" s="118"/>
      <c r="AL79" s="48"/>
      <c r="AM79" s="118"/>
      <c r="AN79" s="118"/>
      <c r="AO79" s="118"/>
      <c r="AP79" s="48"/>
      <c r="AQ79" s="118"/>
      <c r="AR79" s="48"/>
      <c r="AS79" s="118"/>
      <c r="AT79" s="118"/>
      <c r="AU79" s="118"/>
      <c r="AV79" s="48"/>
      <c r="AW79" s="118"/>
      <c r="AX79" s="118"/>
      <c r="AY79" s="118"/>
      <c r="AZ79" s="118"/>
      <c r="BA79" s="118"/>
      <c r="BB79" s="48"/>
      <c r="BC79" s="118"/>
      <c r="BD79" s="118"/>
      <c r="BE79" s="118"/>
      <c r="BF79" s="49">
        <f>SUM(Z79:BE79)</f>
        <v>0</v>
      </c>
      <c r="BG79" s="49">
        <f t="shared" si="3"/>
        <v>0</v>
      </c>
      <c r="BH79" s="153"/>
      <c r="BI79" s="116" t="s">
        <v>861</v>
      </c>
    </row>
    <row r="80" spans="1:61" s="56" customFormat="1" ht="84" x14ac:dyDescent="0.25">
      <c r="A80" s="17" t="s">
        <v>54</v>
      </c>
      <c r="B80" s="17" t="s">
        <v>170</v>
      </c>
      <c r="C80" s="17" t="s">
        <v>494</v>
      </c>
      <c r="D80" s="17" t="s">
        <v>495</v>
      </c>
      <c r="E80" s="17" t="s">
        <v>496</v>
      </c>
      <c r="F80" s="17" t="s">
        <v>497</v>
      </c>
      <c r="G80" s="17" t="s">
        <v>516</v>
      </c>
      <c r="H80" s="17" t="s">
        <v>517</v>
      </c>
      <c r="I80" s="17" t="s">
        <v>67</v>
      </c>
      <c r="J80" s="21">
        <v>3</v>
      </c>
      <c r="K80" s="21">
        <v>0</v>
      </c>
      <c r="L80" s="116" t="s">
        <v>895</v>
      </c>
      <c r="M80" s="117">
        <v>2020852500022</v>
      </c>
      <c r="N80" s="120"/>
      <c r="O80" s="17" t="s">
        <v>901</v>
      </c>
      <c r="P80" s="21">
        <v>1</v>
      </c>
      <c r="Q80" s="116"/>
      <c r="R80" s="116"/>
      <c r="S80" s="116"/>
      <c r="T80" s="116"/>
      <c r="U80" s="116"/>
      <c r="V80" s="116">
        <v>1</v>
      </c>
      <c r="W80" s="116"/>
      <c r="X80" s="116"/>
      <c r="Y80" s="116"/>
      <c r="Z80" s="48"/>
      <c r="AA80" s="118"/>
      <c r="AB80" s="118"/>
      <c r="AC80" s="118"/>
      <c r="AD80" s="48"/>
      <c r="AE80" s="119"/>
      <c r="AF80" s="48"/>
      <c r="AG80" s="118"/>
      <c r="AH80" s="48"/>
      <c r="AI80" s="118"/>
      <c r="AJ80" s="48"/>
      <c r="AK80" s="118"/>
      <c r="AL80" s="48"/>
      <c r="AM80" s="118"/>
      <c r="AN80" s="118"/>
      <c r="AO80" s="118"/>
      <c r="AP80" s="48"/>
      <c r="AQ80" s="118"/>
      <c r="AR80" s="48"/>
      <c r="AS80" s="118"/>
      <c r="AT80" s="118"/>
      <c r="AU80" s="118"/>
      <c r="AV80" s="48"/>
      <c r="AW80" s="118"/>
      <c r="AX80" s="118"/>
      <c r="AY80" s="118"/>
      <c r="AZ80" s="118"/>
      <c r="BA80" s="118"/>
      <c r="BB80" s="48"/>
      <c r="BC80" s="118"/>
      <c r="BD80" s="118"/>
      <c r="BE80" s="118"/>
      <c r="BF80" s="49">
        <f t="shared" si="5"/>
        <v>0</v>
      </c>
      <c r="BG80" s="49">
        <f t="shared" si="3"/>
        <v>0</v>
      </c>
      <c r="BH80" s="153"/>
      <c r="BI80" s="116" t="s">
        <v>861</v>
      </c>
    </row>
    <row r="81" spans="58:60" s="115" customFormat="1" x14ac:dyDescent="0.25">
      <c r="BF81" s="129">
        <f>SUM(BF13:BF80)</f>
        <v>7559921413.2599993</v>
      </c>
      <c r="BG81" s="129">
        <f>SUM(BG13:BG80)</f>
        <v>1913833492</v>
      </c>
    </row>
    <row r="82" spans="58:60" s="115" customFormat="1" x14ac:dyDescent="0.25">
      <c r="BF82" s="129"/>
    </row>
    <row r="83" spans="58:60" s="115" customFormat="1" x14ac:dyDescent="0.25">
      <c r="BF83" s="129"/>
      <c r="BH83" s="129"/>
    </row>
    <row r="84" spans="58:60" s="115" customFormat="1" x14ac:dyDescent="0.25"/>
    <row r="85" spans="58:60" s="115" customFormat="1" x14ac:dyDescent="0.25"/>
    <row r="86" spans="58:60" s="115" customFormat="1" x14ac:dyDescent="0.25"/>
    <row r="87" spans="58:60" s="115" customFormat="1" x14ac:dyDescent="0.25"/>
    <row r="88" spans="58:60" s="115" customFormat="1" x14ac:dyDescent="0.25"/>
    <row r="89" spans="58:60" s="115" customFormat="1" x14ac:dyDescent="0.25"/>
    <row r="90" spans="58:60" s="115" customFormat="1" x14ac:dyDescent="0.25"/>
    <row r="91" spans="58:60" s="115" customFormat="1" x14ac:dyDescent="0.25"/>
    <row r="92" spans="58:60" s="115" customFormat="1" x14ac:dyDescent="0.25"/>
    <row r="93" spans="58:60" s="115" customFormat="1" x14ac:dyDescent="0.25"/>
    <row r="94" spans="58:60" s="115" customFormat="1" x14ac:dyDescent="0.25"/>
    <row r="95" spans="58:60" s="115" customFormat="1" x14ac:dyDescent="0.25"/>
    <row r="96" spans="58:60" s="115" customFormat="1" x14ac:dyDescent="0.25"/>
    <row r="97" s="115" customFormat="1" x14ac:dyDescent="0.25"/>
    <row r="98" s="115" customFormat="1" x14ac:dyDescent="0.25"/>
    <row r="99" s="115" customFormat="1" x14ac:dyDescent="0.25"/>
    <row r="100" s="115" customFormat="1" x14ac:dyDescent="0.25"/>
    <row r="101" s="115" customFormat="1" x14ac:dyDescent="0.25"/>
    <row r="102" s="115" customFormat="1" x14ac:dyDescent="0.25"/>
    <row r="103" s="115" customFormat="1" x14ac:dyDescent="0.25"/>
    <row r="104" s="115" customFormat="1" x14ac:dyDescent="0.25"/>
    <row r="105" s="115" customFormat="1" x14ac:dyDescent="0.25"/>
    <row r="106" s="115" customFormat="1" x14ac:dyDescent="0.25"/>
    <row r="107" s="115" customFormat="1" x14ac:dyDescent="0.25"/>
    <row r="108" s="115" customFormat="1" x14ac:dyDescent="0.25"/>
    <row r="109" s="115" customFormat="1" x14ac:dyDescent="0.25"/>
    <row r="110" s="115" customFormat="1" x14ac:dyDescent="0.25"/>
    <row r="111" s="115" customFormat="1" x14ac:dyDescent="0.25"/>
    <row r="112" s="115" customFormat="1" x14ac:dyDescent="0.25"/>
    <row r="113" s="115" customFormat="1" x14ac:dyDescent="0.25"/>
    <row r="114" s="115" customFormat="1" x14ac:dyDescent="0.25"/>
    <row r="115" s="115" customFormat="1" x14ac:dyDescent="0.25"/>
    <row r="116" s="115" customFormat="1" x14ac:dyDescent="0.25"/>
    <row r="117" s="115" customFormat="1" x14ac:dyDescent="0.25"/>
    <row r="118" s="115" customFormat="1" x14ac:dyDescent="0.25"/>
    <row r="119" s="115" customFormat="1" x14ac:dyDescent="0.25"/>
    <row r="120" s="115" customFormat="1" x14ac:dyDescent="0.25"/>
    <row r="121" s="115" customFormat="1" x14ac:dyDescent="0.25"/>
    <row r="122" s="115" customFormat="1" x14ac:dyDescent="0.25"/>
    <row r="123" s="115" customFormat="1" x14ac:dyDescent="0.25"/>
    <row r="124" s="115" customFormat="1" x14ac:dyDescent="0.25"/>
    <row r="125" s="115" customFormat="1" x14ac:dyDescent="0.25"/>
    <row r="126" s="115" customFormat="1" x14ac:dyDescent="0.25"/>
    <row r="127" s="115" customFormat="1" x14ac:dyDescent="0.25"/>
    <row r="128" s="115" customFormat="1" x14ac:dyDescent="0.25"/>
    <row r="129" s="115" customFormat="1" x14ac:dyDescent="0.25"/>
    <row r="130" s="115" customFormat="1" x14ac:dyDescent="0.25"/>
    <row r="131" s="115" customFormat="1" x14ac:dyDescent="0.25"/>
    <row r="132" s="115" customFormat="1" x14ac:dyDescent="0.25"/>
    <row r="133" s="115" customFormat="1" x14ac:dyDescent="0.25"/>
    <row r="134" s="115" customFormat="1" x14ac:dyDescent="0.25"/>
    <row r="135" s="115" customFormat="1" x14ac:dyDescent="0.25"/>
    <row r="136" s="115" customFormat="1" x14ac:dyDescent="0.25"/>
    <row r="137" s="115" customFormat="1" x14ac:dyDescent="0.25"/>
    <row r="138" s="115" customFormat="1" x14ac:dyDescent="0.25"/>
    <row r="139" s="115" customFormat="1" x14ac:dyDescent="0.25"/>
    <row r="140" s="115" customFormat="1" x14ac:dyDescent="0.25"/>
    <row r="141" s="115" customFormat="1" x14ac:dyDescent="0.25"/>
    <row r="142" s="115" customFormat="1" x14ac:dyDescent="0.25"/>
    <row r="143" s="115" customFormat="1" x14ac:dyDescent="0.25"/>
    <row r="144" s="115" customFormat="1" x14ac:dyDescent="0.25"/>
    <row r="145" s="115" customFormat="1" x14ac:dyDescent="0.25"/>
    <row r="146" s="115" customFormat="1" x14ac:dyDescent="0.25"/>
    <row r="147" s="115" customFormat="1" x14ac:dyDescent="0.25"/>
    <row r="148" s="115" customFormat="1" x14ac:dyDescent="0.25"/>
    <row r="149" s="115" customFormat="1" x14ac:dyDescent="0.25"/>
    <row r="150" s="115" customFormat="1" x14ac:dyDescent="0.25"/>
    <row r="151" s="115" customFormat="1" x14ac:dyDescent="0.25"/>
    <row r="152" s="115" customFormat="1" x14ac:dyDescent="0.25"/>
    <row r="153" s="115" customFormat="1" x14ac:dyDescent="0.25"/>
    <row r="154" s="115" customFormat="1" x14ac:dyDescent="0.25"/>
    <row r="155" s="115" customFormat="1" x14ac:dyDescent="0.25"/>
    <row r="156" s="115" customFormat="1" x14ac:dyDescent="0.25"/>
    <row r="157" s="115" customFormat="1" x14ac:dyDescent="0.25"/>
    <row r="158" s="115" customFormat="1" x14ac:dyDescent="0.25"/>
    <row r="159" s="115" customFormat="1" x14ac:dyDescent="0.25"/>
    <row r="160" s="115" customFormat="1" x14ac:dyDescent="0.25"/>
    <row r="161" s="115" customFormat="1" x14ac:dyDescent="0.25"/>
    <row r="162" s="115" customFormat="1" x14ac:dyDescent="0.25"/>
    <row r="163" s="115" customFormat="1" x14ac:dyDescent="0.25"/>
    <row r="164" s="115" customFormat="1" x14ac:dyDescent="0.25"/>
    <row r="165" s="115" customFormat="1" x14ac:dyDescent="0.25"/>
    <row r="166" s="115" customFormat="1" x14ac:dyDescent="0.25"/>
    <row r="167" s="115" customFormat="1" x14ac:dyDescent="0.25"/>
    <row r="168" s="115" customFormat="1" x14ac:dyDescent="0.25"/>
    <row r="169" s="115" customFormat="1" x14ac:dyDescent="0.25"/>
    <row r="170" s="115" customFormat="1" x14ac:dyDescent="0.25"/>
    <row r="171" s="115" customFormat="1" x14ac:dyDescent="0.25"/>
    <row r="172" s="115" customFormat="1" x14ac:dyDescent="0.25"/>
    <row r="173" s="115" customFormat="1" x14ac:dyDescent="0.25"/>
    <row r="174" s="115" customFormat="1" x14ac:dyDescent="0.25"/>
    <row r="175" s="115" customFormat="1" x14ac:dyDescent="0.25"/>
    <row r="176" s="115" customFormat="1" x14ac:dyDescent="0.25"/>
    <row r="177" s="115" customFormat="1" x14ac:dyDescent="0.25"/>
    <row r="178" s="115" customFormat="1" x14ac:dyDescent="0.25"/>
    <row r="179" s="115" customFormat="1" x14ac:dyDescent="0.25"/>
    <row r="180" s="115" customFormat="1" x14ac:dyDescent="0.25"/>
    <row r="181" s="115" customFormat="1" x14ac:dyDescent="0.25"/>
    <row r="182" s="115" customFormat="1" x14ac:dyDescent="0.25"/>
    <row r="183" s="115" customFormat="1" x14ac:dyDescent="0.25"/>
    <row r="184" s="115" customFormat="1" x14ac:dyDescent="0.25"/>
    <row r="185" s="115" customFormat="1" x14ac:dyDescent="0.25"/>
    <row r="186" s="115" customFormat="1" x14ac:dyDescent="0.25"/>
    <row r="187" s="115" customFormat="1" x14ac:dyDescent="0.25"/>
    <row r="188" s="115" customFormat="1" x14ac:dyDescent="0.25"/>
    <row r="189" s="115" customFormat="1" x14ac:dyDescent="0.25"/>
    <row r="190" s="115" customFormat="1" x14ac:dyDescent="0.25"/>
    <row r="191" s="115" customFormat="1" x14ac:dyDescent="0.25"/>
    <row r="192" s="115" customFormat="1" x14ac:dyDescent="0.25"/>
    <row r="193" s="115" customFormat="1" x14ac:dyDescent="0.25"/>
    <row r="194" s="115" customFormat="1" x14ac:dyDescent="0.25"/>
    <row r="195" s="115" customFormat="1" x14ac:dyDescent="0.25"/>
    <row r="196" s="115" customFormat="1" x14ac:dyDescent="0.25"/>
    <row r="197" s="115" customFormat="1" x14ac:dyDescent="0.25"/>
    <row r="198" s="115" customFormat="1" x14ac:dyDescent="0.25"/>
    <row r="199" s="115" customFormat="1" x14ac:dyDescent="0.25"/>
    <row r="200" s="115" customFormat="1" x14ac:dyDescent="0.25"/>
  </sheetData>
  <mergeCells count="53">
    <mergeCell ref="A12:BI12"/>
    <mergeCell ref="AX8:AY8"/>
    <mergeCell ref="AZ8:BA8"/>
    <mergeCell ref="BB8:BC8"/>
    <mergeCell ref="BD8:BE8"/>
    <mergeCell ref="J9:J11"/>
    <mergeCell ref="K9:K11"/>
    <mergeCell ref="AL8:AM8"/>
    <mergeCell ref="AN8:AO8"/>
    <mergeCell ref="AP8:AQ8"/>
    <mergeCell ref="AR8:AS8"/>
    <mergeCell ref="AT8:AU8"/>
    <mergeCell ref="AV8:AW8"/>
    <mergeCell ref="Z8:AA8"/>
    <mergeCell ref="AB8:AC8"/>
    <mergeCell ref="AD8:AE8"/>
    <mergeCell ref="AF8:AG8"/>
    <mergeCell ref="AH8:AI8"/>
    <mergeCell ref="AJ8:AK8"/>
    <mergeCell ref="Z7:BE7"/>
    <mergeCell ref="BF7:BG8"/>
    <mergeCell ref="BH7:BH11"/>
    <mergeCell ref="BI7:BI11"/>
    <mergeCell ref="G8:G11"/>
    <mergeCell ref="H8:H11"/>
    <mergeCell ref="I8:I11"/>
    <mergeCell ref="J8:K8"/>
    <mergeCell ref="P8:Q8"/>
    <mergeCell ref="R8:S8"/>
    <mergeCell ref="G7:K7"/>
    <mergeCell ref="L7:L11"/>
    <mergeCell ref="M7:M11"/>
    <mergeCell ref="N7:N11"/>
    <mergeCell ref="O7:O11"/>
    <mergeCell ref="P7:Y7"/>
    <mergeCell ref="T8:U8"/>
    <mergeCell ref="V8:W8"/>
    <mergeCell ref="X8:Y8"/>
    <mergeCell ref="A7:A11"/>
    <mergeCell ref="B7:B11"/>
    <mergeCell ref="C7:C11"/>
    <mergeCell ref="D7:D11"/>
    <mergeCell ref="E7:E11"/>
    <mergeCell ref="F7:F11"/>
    <mergeCell ref="A1:A6"/>
    <mergeCell ref="B1:D2"/>
    <mergeCell ref="E1:BI1"/>
    <mergeCell ref="E2:BI2"/>
    <mergeCell ref="B3:D5"/>
    <mergeCell ref="E3:BH3"/>
    <mergeCell ref="E4:BH4"/>
    <mergeCell ref="E5:BI5"/>
    <mergeCell ref="B6:D6"/>
  </mergeCells>
  <pageMargins left="0.7" right="0.7" top="0.75" bottom="0.75" header="0.3" footer="0.3"/>
  <pageSetup orientation="portrait" horizontalDpi="300" verticalDpi="300"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J75"/>
  <sheetViews>
    <sheetView topLeftCell="A7" zoomScale="85" zoomScaleNormal="85" workbookViewId="0">
      <pane xSplit="1" ySplit="6" topLeftCell="BD70" activePane="bottomRight" state="frozen"/>
      <selection activeCell="A7" sqref="A7"/>
      <selection pane="topRight" activeCell="B7" sqref="B7"/>
      <selection pane="bottomLeft" activeCell="A13" sqref="A13"/>
      <selection pane="bottomRight" activeCell="BG78" sqref="BG78"/>
    </sheetView>
  </sheetViews>
  <sheetFormatPr baseColWidth="10" defaultColWidth="10.85546875" defaultRowHeight="15" x14ac:dyDescent="0.25"/>
  <cols>
    <col min="1" max="1" width="29.28515625" style="28" hidden="1" customWidth="1"/>
    <col min="2" max="2" width="25.5703125" style="28" customWidth="1"/>
    <col min="3" max="3" width="14.140625" style="28" customWidth="1"/>
    <col min="4" max="4" width="21.28515625" style="28" customWidth="1"/>
    <col min="5" max="5" width="24.28515625" style="28" customWidth="1"/>
    <col min="6" max="6" width="34.28515625" style="28" customWidth="1"/>
    <col min="7" max="7" width="22.140625" style="28" customWidth="1"/>
    <col min="8" max="8" width="10.85546875" style="28"/>
    <col min="9" max="9" width="7.140625" style="28" bestFit="1" customWidth="1"/>
    <col min="10" max="11" width="6" style="28" bestFit="1" customWidth="1"/>
    <col min="12" max="12" width="25.42578125" style="28" hidden="1" customWidth="1"/>
    <col min="13" max="13" width="22.42578125" style="28" hidden="1" customWidth="1"/>
    <col min="14" max="14" width="18" style="87" hidden="1" customWidth="1"/>
    <col min="15" max="15" width="28.140625" style="28" customWidth="1"/>
    <col min="16" max="17" width="10.7109375" style="28" customWidth="1"/>
    <col min="18" max="25" width="6.85546875" style="28" customWidth="1"/>
    <col min="26" max="26" width="17.140625" style="87" bestFit="1" customWidth="1"/>
    <col min="27" max="27" width="14.42578125" style="87" bestFit="1" customWidth="1"/>
    <col min="28" max="28" width="18.28515625" style="87" bestFit="1" customWidth="1"/>
    <col min="29" max="29" width="15.5703125" style="87" bestFit="1" customWidth="1"/>
    <col min="30" max="30" width="10.7109375" style="87" customWidth="1"/>
    <col min="31" max="31" width="14.85546875" style="87" customWidth="1"/>
    <col min="32" max="32" width="16.85546875" style="87" customWidth="1"/>
    <col min="33" max="33" width="15.5703125" style="87" bestFit="1" customWidth="1"/>
    <col min="34" max="37" width="10.7109375" style="87" customWidth="1"/>
    <col min="38" max="38" width="18.28515625" style="87" bestFit="1" customWidth="1"/>
    <col min="39" max="40" width="10.7109375" style="87" customWidth="1"/>
    <col min="41" max="41" width="15.5703125" style="87" bestFit="1" customWidth="1"/>
    <col min="42" max="42" width="16.28515625" style="87" bestFit="1" customWidth="1"/>
    <col min="43" max="43" width="15.5703125" style="87" bestFit="1" customWidth="1"/>
    <col min="44" max="45" width="10.7109375" style="87" customWidth="1"/>
    <col min="46" max="46" width="19.28515625" style="87" bestFit="1" customWidth="1"/>
    <col min="47" max="49" width="10.7109375" style="87" customWidth="1"/>
    <col min="50" max="50" width="20" style="87" bestFit="1" customWidth="1"/>
    <col min="51" max="51" width="17.42578125" style="87" bestFit="1" customWidth="1"/>
    <col min="52" max="53" width="10.7109375" style="87" customWidth="1"/>
    <col min="54" max="54" width="21.5703125" style="87" bestFit="1" customWidth="1"/>
    <col min="55" max="55" width="10.7109375" style="87" customWidth="1"/>
    <col min="56" max="56" width="18.5703125" style="87" bestFit="1" customWidth="1"/>
    <col min="57" max="57" width="10.7109375" style="87" customWidth="1"/>
    <col min="58" max="58" width="27.42578125" style="87" customWidth="1"/>
    <col min="59" max="59" width="18.28515625" style="87" bestFit="1" customWidth="1"/>
    <col min="60" max="60" width="31.7109375" style="28" customWidth="1"/>
    <col min="61" max="61" width="15.5703125" style="28" customWidth="1"/>
    <col min="62" max="16384" width="10.85546875" style="28"/>
  </cols>
  <sheetData>
    <row r="1" spans="1:62" ht="15.75" hidden="1" thickBot="1" x14ac:dyDescent="0.3">
      <c r="A1" s="228"/>
      <c r="B1" s="231" t="s">
        <v>40</v>
      </c>
      <c r="C1" s="232"/>
      <c r="D1" s="233"/>
      <c r="E1" s="237" t="s">
        <v>42</v>
      </c>
      <c r="F1" s="238"/>
      <c r="G1" s="238"/>
      <c r="H1" s="238"/>
      <c r="I1" s="238"/>
      <c r="J1" s="238"/>
      <c r="K1" s="238"/>
      <c r="L1" s="238"/>
      <c r="M1" s="238"/>
      <c r="N1" s="238"/>
      <c r="O1" s="238"/>
      <c r="P1" s="238"/>
      <c r="Q1" s="238"/>
      <c r="R1" s="238"/>
      <c r="S1" s="238"/>
      <c r="T1" s="238"/>
      <c r="U1" s="238"/>
      <c r="V1" s="238"/>
      <c r="W1" s="238"/>
      <c r="X1" s="238"/>
      <c r="Y1" s="238"/>
      <c r="Z1" s="238"/>
      <c r="AA1" s="238"/>
      <c r="AB1" s="238"/>
      <c r="AC1" s="238"/>
      <c r="AD1" s="238"/>
      <c r="AE1" s="238"/>
      <c r="AF1" s="238"/>
      <c r="AG1" s="238"/>
      <c r="AH1" s="238"/>
      <c r="AI1" s="238"/>
      <c r="AJ1" s="238"/>
      <c r="AK1" s="238"/>
      <c r="AL1" s="238"/>
      <c r="AM1" s="238"/>
      <c r="AN1" s="238"/>
      <c r="AO1" s="238"/>
      <c r="AP1" s="238"/>
      <c r="AQ1" s="238"/>
      <c r="AR1" s="238"/>
      <c r="AS1" s="238"/>
      <c r="AT1" s="238"/>
      <c r="AU1" s="238"/>
      <c r="AV1" s="238"/>
      <c r="AW1" s="238"/>
      <c r="AX1" s="238"/>
      <c r="AY1" s="238"/>
      <c r="AZ1" s="238"/>
      <c r="BA1" s="238"/>
      <c r="BB1" s="238"/>
      <c r="BC1" s="238"/>
      <c r="BD1" s="238"/>
      <c r="BE1" s="238"/>
      <c r="BF1" s="238"/>
      <c r="BG1" s="238"/>
      <c r="BH1" s="238"/>
      <c r="BI1" s="239"/>
    </row>
    <row r="2" spans="1:62" ht="15.75" hidden="1" thickBot="1" x14ac:dyDescent="0.3">
      <c r="A2" s="229"/>
      <c r="B2" s="234"/>
      <c r="C2" s="235"/>
      <c r="D2" s="236"/>
      <c r="E2" s="240" t="s">
        <v>43</v>
      </c>
      <c r="F2" s="241"/>
      <c r="G2" s="241"/>
      <c r="H2" s="241"/>
      <c r="I2" s="241"/>
      <c r="J2" s="241"/>
      <c r="K2" s="241"/>
      <c r="L2" s="241"/>
      <c r="M2" s="241"/>
      <c r="N2" s="241"/>
      <c r="O2" s="241"/>
      <c r="P2" s="241"/>
      <c r="Q2" s="241"/>
      <c r="R2" s="241"/>
      <c r="S2" s="241"/>
      <c r="T2" s="241"/>
      <c r="U2" s="241"/>
      <c r="V2" s="241"/>
      <c r="W2" s="241"/>
      <c r="X2" s="241"/>
      <c r="Y2" s="241"/>
      <c r="Z2" s="241"/>
      <c r="AA2" s="241"/>
      <c r="AB2" s="241"/>
      <c r="AC2" s="241"/>
      <c r="AD2" s="241"/>
      <c r="AE2" s="241"/>
      <c r="AF2" s="241"/>
      <c r="AG2" s="241"/>
      <c r="AH2" s="241"/>
      <c r="AI2" s="241"/>
      <c r="AJ2" s="241"/>
      <c r="AK2" s="241"/>
      <c r="AL2" s="241"/>
      <c r="AM2" s="241"/>
      <c r="AN2" s="241"/>
      <c r="AO2" s="241"/>
      <c r="AP2" s="241"/>
      <c r="AQ2" s="241"/>
      <c r="AR2" s="241"/>
      <c r="AS2" s="241"/>
      <c r="AT2" s="241"/>
      <c r="AU2" s="241"/>
      <c r="AV2" s="241"/>
      <c r="AW2" s="241"/>
      <c r="AX2" s="241"/>
      <c r="AY2" s="241"/>
      <c r="AZ2" s="241"/>
      <c r="BA2" s="241"/>
      <c r="BB2" s="241"/>
      <c r="BC2" s="241"/>
      <c r="BD2" s="241"/>
      <c r="BE2" s="241"/>
      <c r="BF2" s="241"/>
      <c r="BG2" s="241"/>
      <c r="BH2" s="241"/>
      <c r="BI2" s="242"/>
    </row>
    <row r="3" spans="1:62" ht="15.75" hidden="1" thickBot="1" x14ac:dyDescent="0.3">
      <c r="A3" s="229"/>
      <c r="B3" s="243" t="s">
        <v>41</v>
      </c>
      <c r="C3" s="244"/>
      <c r="D3" s="245"/>
      <c r="E3" s="240" t="s">
        <v>44</v>
      </c>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9"/>
      <c r="BI3" s="74" t="s">
        <v>47</v>
      </c>
    </row>
    <row r="4" spans="1:62" ht="15.75" hidden="1" thickBot="1" x14ac:dyDescent="0.3">
      <c r="A4" s="229"/>
      <c r="B4" s="246"/>
      <c r="C4" s="247"/>
      <c r="D4" s="248"/>
      <c r="E4" s="240" t="s">
        <v>45</v>
      </c>
      <c r="F4" s="241"/>
      <c r="G4" s="241"/>
      <c r="H4" s="241"/>
      <c r="I4" s="241"/>
      <c r="J4" s="241"/>
      <c r="K4" s="241"/>
      <c r="L4" s="241"/>
      <c r="M4" s="241"/>
      <c r="N4" s="241"/>
      <c r="O4" s="241"/>
      <c r="P4" s="241"/>
      <c r="Q4" s="241"/>
      <c r="R4" s="241"/>
      <c r="S4" s="241"/>
      <c r="T4" s="241"/>
      <c r="U4" s="241"/>
      <c r="V4" s="241"/>
      <c r="W4" s="241"/>
      <c r="X4" s="241"/>
      <c r="Y4" s="241"/>
      <c r="Z4" s="241"/>
      <c r="AA4" s="241"/>
      <c r="AB4" s="241"/>
      <c r="AC4" s="241"/>
      <c r="AD4" s="241"/>
      <c r="AE4" s="241"/>
      <c r="AF4" s="241"/>
      <c r="AG4" s="241"/>
      <c r="AH4" s="241"/>
      <c r="AI4" s="241"/>
      <c r="AJ4" s="241"/>
      <c r="AK4" s="241"/>
      <c r="AL4" s="241"/>
      <c r="AM4" s="241"/>
      <c r="AN4" s="241"/>
      <c r="AO4" s="241"/>
      <c r="AP4" s="241"/>
      <c r="AQ4" s="241"/>
      <c r="AR4" s="241"/>
      <c r="AS4" s="241"/>
      <c r="AT4" s="241"/>
      <c r="AU4" s="241"/>
      <c r="AV4" s="241"/>
      <c r="AW4" s="241"/>
      <c r="AX4" s="241"/>
      <c r="AY4" s="241"/>
      <c r="AZ4" s="241"/>
      <c r="BA4" s="241"/>
      <c r="BB4" s="241"/>
      <c r="BC4" s="241"/>
      <c r="BD4" s="241"/>
      <c r="BE4" s="241"/>
      <c r="BF4" s="241"/>
      <c r="BG4" s="241"/>
      <c r="BH4" s="249"/>
      <c r="BI4" s="75">
        <v>44221</v>
      </c>
    </row>
    <row r="5" spans="1:62" ht="15.75" hidden="1" thickBot="1" x14ac:dyDescent="0.3">
      <c r="A5" s="229"/>
      <c r="B5" s="234"/>
      <c r="C5" s="235"/>
      <c r="D5" s="236"/>
      <c r="E5" s="250" t="s">
        <v>46</v>
      </c>
      <c r="F5" s="251"/>
      <c r="G5" s="251"/>
      <c r="H5" s="251"/>
      <c r="I5" s="251"/>
      <c r="J5" s="251"/>
      <c r="K5" s="251"/>
      <c r="L5" s="251"/>
      <c r="M5" s="251"/>
      <c r="N5" s="251"/>
      <c r="O5" s="251"/>
      <c r="P5" s="251"/>
      <c r="Q5" s="251"/>
      <c r="R5" s="251"/>
      <c r="S5" s="251"/>
      <c r="T5" s="251"/>
      <c r="U5" s="251"/>
      <c r="V5" s="251"/>
      <c r="W5" s="251"/>
      <c r="X5" s="251"/>
      <c r="Y5" s="251"/>
      <c r="Z5" s="251"/>
      <c r="AA5" s="251"/>
      <c r="AB5" s="251"/>
      <c r="AC5" s="251"/>
      <c r="AD5" s="251"/>
      <c r="AE5" s="251"/>
      <c r="AF5" s="251"/>
      <c r="AG5" s="251"/>
      <c r="AH5" s="251"/>
      <c r="AI5" s="251"/>
      <c r="AJ5" s="251"/>
      <c r="AK5" s="251"/>
      <c r="AL5" s="251"/>
      <c r="AM5" s="251"/>
      <c r="AN5" s="251"/>
      <c r="AO5" s="251"/>
      <c r="AP5" s="251"/>
      <c r="AQ5" s="251"/>
      <c r="AR5" s="251"/>
      <c r="AS5" s="251"/>
      <c r="AT5" s="251"/>
      <c r="AU5" s="251"/>
      <c r="AV5" s="251"/>
      <c r="AW5" s="251"/>
      <c r="AX5" s="251"/>
      <c r="AY5" s="251"/>
      <c r="AZ5" s="251"/>
      <c r="BA5" s="251"/>
      <c r="BB5" s="251"/>
      <c r="BC5" s="251"/>
      <c r="BD5" s="251"/>
      <c r="BE5" s="251"/>
      <c r="BF5" s="251"/>
      <c r="BG5" s="251"/>
      <c r="BH5" s="251"/>
      <c r="BI5" s="252"/>
    </row>
    <row r="6" spans="1:62" ht="15.75" hidden="1" thickBot="1" x14ac:dyDescent="0.3">
      <c r="A6" s="230"/>
      <c r="B6" s="243" t="s">
        <v>48</v>
      </c>
      <c r="C6" s="244"/>
      <c r="D6" s="245"/>
      <c r="E6" s="100">
        <v>2021</v>
      </c>
      <c r="F6" s="100"/>
      <c r="G6" s="100"/>
      <c r="H6" s="100"/>
      <c r="I6" s="100"/>
      <c r="J6" s="101"/>
      <c r="K6" s="101"/>
      <c r="L6" s="100"/>
      <c r="M6" s="102"/>
      <c r="N6" s="103"/>
      <c r="O6" s="76"/>
      <c r="P6" s="77"/>
      <c r="Q6" s="76"/>
      <c r="R6" s="76"/>
      <c r="S6" s="76"/>
      <c r="T6" s="76"/>
      <c r="U6" s="76"/>
      <c r="V6" s="76"/>
      <c r="W6" s="76"/>
      <c r="X6" s="76"/>
      <c r="Y6" s="76"/>
      <c r="Z6" s="78"/>
      <c r="AA6" s="78"/>
      <c r="AB6" s="78"/>
      <c r="AC6" s="78"/>
      <c r="AD6" s="78"/>
      <c r="AE6" s="78"/>
      <c r="AF6" s="78"/>
      <c r="AG6" s="78"/>
      <c r="AH6" s="78"/>
      <c r="AI6" s="78"/>
      <c r="AJ6" s="78"/>
      <c r="AK6" s="78"/>
      <c r="AL6" s="78"/>
      <c r="AM6" s="78"/>
      <c r="AN6" s="78"/>
      <c r="AO6" s="78"/>
      <c r="AP6" s="78"/>
      <c r="AQ6" s="78"/>
      <c r="AR6" s="78"/>
      <c r="AS6" s="78"/>
      <c r="AT6" s="78"/>
      <c r="AU6" s="78"/>
      <c r="AV6" s="78"/>
      <c r="AW6" s="78"/>
      <c r="AX6" s="78"/>
      <c r="AY6" s="78"/>
      <c r="AZ6" s="78"/>
      <c r="BA6" s="78"/>
      <c r="BB6" s="78"/>
      <c r="BC6" s="78"/>
      <c r="BD6" s="78"/>
      <c r="BE6" s="78"/>
      <c r="BF6" s="78"/>
      <c r="BG6" s="78"/>
      <c r="BH6" s="79"/>
      <c r="BI6" s="80"/>
    </row>
    <row r="7" spans="1:62" ht="27" customHeight="1" x14ac:dyDescent="0.25">
      <c r="A7" s="253" t="s">
        <v>38</v>
      </c>
      <c r="B7" s="253" t="s">
        <v>0</v>
      </c>
      <c r="C7" s="253" t="s">
        <v>50</v>
      </c>
      <c r="D7" s="253" t="s">
        <v>1</v>
      </c>
      <c r="E7" s="253" t="s">
        <v>51</v>
      </c>
      <c r="F7" s="253" t="s">
        <v>52</v>
      </c>
      <c r="G7" s="253" t="s">
        <v>2</v>
      </c>
      <c r="H7" s="253"/>
      <c r="I7" s="253"/>
      <c r="J7" s="253"/>
      <c r="K7" s="253"/>
      <c r="L7" s="264" t="s">
        <v>3</v>
      </c>
      <c r="M7" s="264" t="s">
        <v>35</v>
      </c>
      <c r="N7" s="265" t="s">
        <v>797</v>
      </c>
      <c r="O7" s="264" t="s">
        <v>4</v>
      </c>
      <c r="P7" s="253" t="s">
        <v>5</v>
      </c>
      <c r="Q7" s="253"/>
      <c r="R7" s="253"/>
      <c r="S7" s="253"/>
      <c r="T7" s="253"/>
      <c r="U7" s="253"/>
      <c r="V7" s="253"/>
      <c r="W7" s="253"/>
      <c r="X7" s="253"/>
      <c r="Y7" s="253"/>
      <c r="Z7" s="255" t="s">
        <v>6</v>
      </c>
      <c r="AA7" s="255"/>
      <c r="AB7" s="255"/>
      <c r="AC7" s="255"/>
      <c r="AD7" s="255"/>
      <c r="AE7" s="255"/>
      <c r="AF7" s="255"/>
      <c r="AG7" s="255"/>
      <c r="AH7" s="255"/>
      <c r="AI7" s="255"/>
      <c r="AJ7" s="255"/>
      <c r="AK7" s="255"/>
      <c r="AL7" s="255"/>
      <c r="AM7" s="255"/>
      <c r="AN7" s="255"/>
      <c r="AO7" s="255"/>
      <c r="AP7" s="255"/>
      <c r="AQ7" s="255"/>
      <c r="AR7" s="255"/>
      <c r="AS7" s="255"/>
      <c r="AT7" s="255"/>
      <c r="AU7" s="255"/>
      <c r="AV7" s="255"/>
      <c r="AW7" s="255"/>
      <c r="AX7" s="255"/>
      <c r="AY7" s="255"/>
      <c r="AZ7" s="255"/>
      <c r="BA7" s="255"/>
      <c r="BB7" s="255"/>
      <c r="BC7" s="255"/>
      <c r="BD7" s="255"/>
      <c r="BE7" s="255"/>
      <c r="BF7" s="266" t="s">
        <v>37</v>
      </c>
      <c r="BG7" s="266"/>
      <c r="BH7" s="257" t="s">
        <v>7</v>
      </c>
      <c r="BI7" s="260" t="s">
        <v>8</v>
      </c>
    </row>
    <row r="8" spans="1:62" ht="38.450000000000003" customHeight="1" x14ac:dyDescent="0.25">
      <c r="A8" s="253"/>
      <c r="B8" s="253"/>
      <c r="C8" s="253"/>
      <c r="D8" s="253"/>
      <c r="E8" s="253"/>
      <c r="F8" s="253"/>
      <c r="G8" s="253" t="s">
        <v>9</v>
      </c>
      <c r="H8" s="253" t="s">
        <v>10</v>
      </c>
      <c r="I8" s="253" t="s">
        <v>11</v>
      </c>
      <c r="J8" s="255" t="s">
        <v>12</v>
      </c>
      <c r="K8" s="255"/>
      <c r="L8" s="264"/>
      <c r="M8" s="264"/>
      <c r="N8" s="265"/>
      <c r="O8" s="264"/>
      <c r="P8" s="263" t="s">
        <v>36</v>
      </c>
      <c r="Q8" s="263"/>
      <c r="R8" s="253" t="s">
        <v>13</v>
      </c>
      <c r="S8" s="253"/>
      <c r="T8" s="253" t="s">
        <v>14</v>
      </c>
      <c r="U8" s="253"/>
      <c r="V8" s="253" t="s">
        <v>15</v>
      </c>
      <c r="W8" s="253"/>
      <c r="X8" s="253" t="s">
        <v>16</v>
      </c>
      <c r="Y8" s="253"/>
      <c r="Z8" s="256" t="s">
        <v>39</v>
      </c>
      <c r="AA8" s="256"/>
      <c r="AB8" s="256" t="s">
        <v>57</v>
      </c>
      <c r="AC8" s="256"/>
      <c r="AD8" s="256" t="s">
        <v>17</v>
      </c>
      <c r="AE8" s="256"/>
      <c r="AF8" s="256" t="s">
        <v>18</v>
      </c>
      <c r="AG8" s="256"/>
      <c r="AH8" s="256" t="s">
        <v>19</v>
      </c>
      <c r="AI8" s="256"/>
      <c r="AJ8" s="256" t="s">
        <v>20</v>
      </c>
      <c r="AK8" s="256"/>
      <c r="AL8" s="256" t="s">
        <v>21</v>
      </c>
      <c r="AM8" s="256"/>
      <c r="AN8" s="256" t="s">
        <v>49</v>
      </c>
      <c r="AO8" s="256"/>
      <c r="AP8" s="256" t="s">
        <v>22</v>
      </c>
      <c r="AQ8" s="256"/>
      <c r="AR8" s="256" t="s">
        <v>23</v>
      </c>
      <c r="AS8" s="256"/>
      <c r="AT8" s="256" t="s">
        <v>24</v>
      </c>
      <c r="AU8" s="256"/>
      <c r="AV8" s="256" t="s">
        <v>25</v>
      </c>
      <c r="AW8" s="256"/>
      <c r="AX8" s="256" t="s">
        <v>26</v>
      </c>
      <c r="AY8" s="256"/>
      <c r="AZ8" s="267" t="s">
        <v>27</v>
      </c>
      <c r="BA8" s="267"/>
      <c r="BB8" s="256" t="s">
        <v>28</v>
      </c>
      <c r="BC8" s="256"/>
      <c r="BD8" s="256" t="s">
        <v>29</v>
      </c>
      <c r="BE8" s="256"/>
      <c r="BF8" s="266"/>
      <c r="BG8" s="266"/>
      <c r="BH8" s="258"/>
      <c r="BI8" s="261"/>
    </row>
    <row r="9" spans="1:62" x14ac:dyDescent="0.25">
      <c r="A9" s="253"/>
      <c r="B9" s="253"/>
      <c r="C9" s="253"/>
      <c r="D9" s="253"/>
      <c r="E9" s="253"/>
      <c r="F9" s="253"/>
      <c r="G9" s="253"/>
      <c r="H9" s="253"/>
      <c r="I9" s="253"/>
      <c r="J9" s="254" t="s">
        <v>31</v>
      </c>
      <c r="K9" s="255" t="s">
        <v>30</v>
      </c>
      <c r="L9" s="264"/>
      <c r="M9" s="264"/>
      <c r="N9" s="265"/>
      <c r="O9" s="264"/>
      <c r="P9" s="104" t="s">
        <v>31</v>
      </c>
      <c r="Q9" s="104" t="s">
        <v>30</v>
      </c>
      <c r="R9" s="105" t="s">
        <v>31</v>
      </c>
      <c r="S9" s="105" t="s">
        <v>30</v>
      </c>
      <c r="T9" s="105" t="s">
        <v>31</v>
      </c>
      <c r="U9" s="105" t="s">
        <v>30</v>
      </c>
      <c r="V9" s="105" t="s">
        <v>31</v>
      </c>
      <c r="W9" s="105" t="s">
        <v>30</v>
      </c>
      <c r="X9" s="105" t="s">
        <v>31</v>
      </c>
      <c r="Y9" s="105" t="s">
        <v>30</v>
      </c>
      <c r="Z9" s="106" t="s">
        <v>31</v>
      </c>
      <c r="AA9" s="106" t="s">
        <v>30</v>
      </c>
      <c r="AB9" s="106" t="s">
        <v>31</v>
      </c>
      <c r="AC9" s="106" t="s">
        <v>30</v>
      </c>
      <c r="AD9" s="106" t="s">
        <v>31</v>
      </c>
      <c r="AE9" s="106" t="s">
        <v>30</v>
      </c>
      <c r="AF9" s="106" t="s">
        <v>31</v>
      </c>
      <c r="AG9" s="106" t="s">
        <v>30</v>
      </c>
      <c r="AH9" s="106" t="s">
        <v>31</v>
      </c>
      <c r="AI9" s="106" t="s">
        <v>30</v>
      </c>
      <c r="AJ9" s="106" t="s">
        <v>31</v>
      </c>
      <c r="AK9" s="106" t="s">
        <v>30</v>
      </c>
      <c r="AL9" s="106" t="s">
        <v>31</v>
      </c>
      <c r="AM9" s="106" t="s">
        <v>30</v>
      </c>
      <c r="AN9" s="106" t="s">
        <v>31</v>
      </c>
      <c r="AO9" s="106" t="s">
        <v>30</v>
      </c>
      <c r="AP9" s="106" t="s">
        <v>31</v>
      </c>
      <c r="AQ9" s="106" t="s">
        <v>30</v>
      </c>
      <c r="AR9" s="106" t="s">
        <v>31</v>
      </c>
      <c r="AS9" s="106" t="s">
        <v>30</v>
      </c>
      <c r="AT9" s="106" t="s">
        <v>31</v>
      </c>
      <c r="AU9" s="106" t="s">
        <v>30</v>
      </c>
      <c r="AV9" s="106" t="s">
        <v>31</v>
      </c>
      <c r="AW9" s="106" t="s">
        <v>30</v>
      </c>
      <c r="AX9" s="106" t="s">
        <v>31</v>
      </c>
      <c r="AY9" s="106" t="s">
        <v>30</v>
      </c>
      <c r="AZ9" s="106" t="s">
        <v>31</v>
      </c>
      <c r="BA9" s="106" t="s">
        <v>30</v>
      </c>
      <c r="BB9" s="106" t="s">
        <v>31</v>
      </c>
      <c r="BC9" s="106" t="s">
        <v>30</v>
      </c>
      <c r="BD9" s="106" t="s">
        <v>31</v>
      </c>
      <c r="BE9" s="106" t="s">
        <v>30</v>
      </c>
      <c r="BF9" s="107" t="s">
        <v>31</v>
      </c>
      <c r="BG9" s="107" t="s">
        <v>30</v>
      </c>
      <c r="BH9" s="258"/>
      <c r="BI9" s="261"/>
    </row>
    <row r="10" spans="1:62" x14ac:dyDescent="0.25">
      <c r="A10" s="253"/>
      <c r="B10" s="253"/>
      <c r="C10" s="253"/>
      <c r="D10" s="253"/>
      <c r="E10" s="253"/>
      <c r="F10" s="253"/>
      <c r="G10" s="253"/>
      <c r="H10" s="253"/>
      <c r="I10" s="253"/>
      <c r="J10" s="254"/>
      <c r="K10" s="255"/>
      <c r="L10" s="264"/>
      <c r="M10" s="264"/>
      <c r="N10" s="265"/>
      <c r="O10" s="264"/>
      <c r="P10" s="108"/>
      <c r="Q10" s="109"/>
      <c r="R10" s="81"/>
      <c r="S10" s="81"/>
      <c r="T10" s="81"/>
      <c r="U10" s="81"/>
      <c r="V10" s="81"/>
      <c r="W10" s="81"/>
      <c r="X10" s="81"/>
      <c r="Y10" s="81"/>
      <c r="Z10" s="82"/>
      <c r="AA10" s="82"/>
      <c r="AB10" s="82"/>
      <c r="AC10" s="82"/>
      <c r="AD10" s="82"/>
      <c r="AE10" s="82"/>
      <c r="AF10" s="82"/>
      <c r="AG10" s="82"/>
      <c r="AH10" s="82"/>
      <c r="AI10" s="82"/>
      <c r="AJ10" s="82"/>
      <c r="AK10" s="82"/>
      <c r="AL10" s="82"/>
      <c r="AM10" s="82"/>
      <c r="AN10" s="82"/>
      <c r="AO10" s="82"/>
      <c r="AP10" s="82"/>
      <c r="AQ10" s="82"/>
      <c r="AR10" s="82"/>
      <c r="AS10" s="82"/>
      <c r="AT10" s="82"/>
      <c r="AU10" s="82"/>
      <c r="AV10" s="82"/>
      <c r="AW10" s="82"/>
      <c r="AX10" s="82"/>
      <c r="AY10" s="82"/>
      <c r="AZ10" s="82"/>
      <c r="BA10" s="82"/>
      <c r="BB10" s="82"/>
      <c r="BC10" s="82"/>
      <c r="BD10" s="82"/>
      <c r="BE10" s="82"/>
      <c r="BF10" s="110"/>
      <c r="BG10" s="110"/>
      <c r="BH10" s="258"/>
      <c r="BI10" s="261"/>
    </row>
    <row r="11" spans="1:62" x14ac:dyDescent="0.25">
      <c r="A11" s="253"/>
      <c r="B11" s="253"/>
      <c r="C11" s="253"/>
      <c r="D11" s="253"/>
      <c r="E11" s="253"/>
      <c r="F11" s="253"/>
      <c r="G11" s="253"/>
      <c r="H11" s="253"/>
      <c r="I11" s="253"/>
      <c r="J11" s="254"/>
      <c r="K11" s="255"/>
      <c r="L11" s="264"/>
      <c r="M11" s="264"/>
      <c r="N11" s="265"/>
      <c r="O11" s="264"/>
      <c r="P11" s="108"/>
      <c r="Q11" s="109"/>
      <c r="R11" s="111"/>
      <c r="S11" s="111"/>
      <c r="T11" s="111"/>
      <c r="U11" s="111"/>
      <c r="V11" s="111"/>
      <c r="W11" s="111"/>
      <c r="X11" s="111"/>
      <c r="Y11" s="111"/>
      <c r="Z11" s="112"/>
      <c r="AA11" s="112"/>
      <c r="AB11" s="112"/>
      <c r="AC11" s="112"/>
      <c r="AD11" s="112"/>
      <c r="AE11" s="112"/>
      <c r="AF11" s="112"/>
      <c r="AG11" s="112"/>
      <c r="AH11" s="112"/>
      <c r="AI11" s="112"/>
      <c r="AJ11" s="112"/>
      <c r="AK11" s="112"/>
      <c r="AL11" s="112"/>
      <c r="AM11" s="112"/>
      <c r="AN11" s="112"/>
      <c r="AO11" s="112"/>
      <c r="AP11" s="112"/>
      <c r="AQ11" s="112"/>
      <c r="AR11" s="112"/>
      <c r="AS11" s="112"/>
      <c r="AT11" s="112"/>
      <c r="AU11" s="112"/>
      <c r="AV11" s="112"/>
      <c r="AW11" s="112"/>
      <c r="AX11" s="112"/>
      <c r="AY11" s="112"/>
      <c r="AZ11" s="112"/>
      <c r="BA11" s="112"/>
      <c r="BB11" s="112"/>
      <c r="BC11" s="112"/>
      <c r="BD11" s="112"/>
      <c r="BE11" s="112"/>
      <c r="BF11" s="110"/>
      <c r="BG11" s="110"/>
      <c r="BH11" s="259"/>
      <c r="BI11" s="262"/>
    </row>
    <row r="12" spans="1:62" s="56" customFormat="1" x14ac:dyDescent="0.25">
      <c r="A12" s="113"/>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c r="Z12" s="113"/>
      <c r="AA12" s="113"/>
      <c r="AB12" s="113"/>
      <c r="AC12" s="113"/>
      <c r="AD12" s="113"/>
      <c r="AE12" s="113"/>
      <c r="AF12" s="113"/>
      <c r="AG12" s="113"/>
      <c r="AH12" s="113"/>
      <c r="AI12" s="113"/>
      <c r="AJ12" s="113"/>
      <c r="AK12" s="113"/>
      <c r="AL12" s="113"/>
      <c r="AM12" s="113"/>
      <c r="AN12" s="113"/>
      <c r="AO12" s="113"/>
      <c r="AP12" s="113"/>
      <c r="AQ12" s="113"/>
      <c r="AR12" s="113"/>
      <c r="AS12" s="113"/>
      <c r="AT12" s="113"/>
      <c r="AU12" s="113"/>
      <c r="AV12" s="113"/>
      <c r="AW12" s="113"/>
      <c r="AX12" s="113"/>
      <c r="AY12" s="113"/>
      <c r="AZ12" s="113"/>
      <c r="BA12" s="113"/>
      <c r="BB12" s="113"/>
      <c r="BC12" s="113"/>
      <c r="BD12" s="113"/>
      <c r="BE12" s="113"/>
      <c r="BF12" s="113"/>
      <c r="BG12" s="113"/>
      <c r="BH12" s="89"/>
      <c r="BI12" s="90"/>
    </row>
    <row r="13" spans="1:62" s="56" customFormat="1" ht="75" x14ac:dyDescent="0.25">
      <c r="A13" s="83" t="s">
        <v>53</v>
      </c>
      <c r="B13" s="83" t="s">
        <v>115</v>
      </c>
      <c r="C13" s="83" t="s">
        <v>61</v>
      </c>
      <c r="D13" s="83" t="s">
        <v>108</v>
      </c>
      <c r="E13" s="83" t="s">
        <v>109</v>
      </c>
      <c r="F13" s="83" t="s">
        <v>110</v>
      </c>
      <c r="G13" s="83" t="s">
        <v>116</v>
      </c>
      <c r="H13" s="83" t="s">
        <v>117</v>
      </c>
      <c r="I13" s="83" t="s">
        <v>67</v>
      </c>
      <c r="J13" s="84">
        <v>1</v>
      </c>
      <c r="K13" s="84">
        <v>0</v>
      </c>
      <c r="L13" s="93"/>
      <c r="M13" s="92"/>
      <c r="N13" s="95"/>
      <c r="O13" s="114" t="s">
        <v>807</v>
      </c>
      <c r="P13" s="84">
        <v>0</v>
      </c>
      <c r="Q13" s="93"/>
      <c r="R13" s="93"/>
      <c r="S13" s="93"/>
      <c r="T13" s="93"/>
      <c r="U13" s="93"/>
      <c r="V13" s="93"/>
      <c r="W13" s="93"/>
      <c r="X13" s="93"/>
      <c r="Y13" s="93"/>
      <c r="Z13" s="128"/>
      <c r="AA13" s="128"/>
      <c r="AB13" s="128"/>
      <c r="AC13" s="128"/>
      <c r="AD13" s="128"/>
      <c r="AE13" s="128"/>
      <c r="AF13" s="128"/>
      <c r="AG13" s="128"/>
      <c r="AH13" s="128"/>
      <c r="AI13" s="128"/>
      <c r="AJ13" s="128"/>
      <c r="AK13" s="128"/>
      <c r="AL13" s="128"/>
      <c r="AM13" s="128"/>
      <c r="AN13" s="128"/>
      <c r="AO13" s="128"/>
      <c r="AP13" s="128"/>
      <c r="AQ13" s="128"/>
      <c r="AR13" s="128"/>
      <c r="AS13" s="128"/>
      <c r="AT13" s="128"/>
      <c r="AU13" s="128"/>
      <c r="AV13" s="128"/>
      <c r="AW13" s="128"/>
      <c r="AX13" s="128"/>
      <c r="AY13" s="128"/>
      <c r="AZ13" s="128"/>
      <c r="BA13" s="128"/>
      <c r="BB13" s="128"/>
      <c r="BC13" s="128"/>
      <c r="BD13" s="128"/>
      <c r="BE13" s="128"/>
      <c r="BF13" s="128">
        <f>+BD13+BB13+AZ13+AX13+AV13+AT13+AR13+AP13+AN13+AL13+AJ13+AH13+AF13+AD13+AB13+Z13</f>
        <v>0</v>
      </c>
      <c r="BG13" s="49">
        <f t="shared" ref="BG13:BG69" si="0">+AA13+AC13+AE13+AG13+AI13+AK13+AM13+AO13+AQ13+AS13+AU13+AW13+AY13+BA13+BC13+BE13</f>
        <v>0</v>
      </c>
      <c r="BH13" s="85"/>
      <c r="BI13" s="94" t="s">
        <v>954</v>
      </c>
    </row>
    <row r="14" spans="1:62" s="56" customFormat="1" ht="60" x14ac:dyDescent="0.25">
      <c r="A14" s="83" t="s">
        <v>53</v>
      </c>
      <c r="B14" s="83" t="s">
        <v>115</v>
      </c>
      <c r="C14" s="83" t="s">
        <v>118</v>
      </c>
      <c r="D14" s="83" t="s">
        <v>119</v>
      </c>
      <c r="E14" s="83" t="s">
        <v>130</v>
      </c>
      <c r="F14" s="83" t="s">
        <v>121</v>
      </c>
      <c r="G14" s="83" t="s">
        <v>131</v>
      </c>
      <c r="H14" s="83" t="s">
        <v>132</v>
      </c>
      <c r="I14" s="83" t="s">
        <v>133</v>
      </c>
      <c r="J14" s="84">
        <v>1</v>
      </c>
      <c r="K14" s="84">
        <v>0</v>
      </c>
      <c r="L14" s="93"/>
      <c r="M14" s="92"/>
      <c r="N14" s="95"/>
      <c r="O14" s="114" t="s">
        <v>807</v>
      </c>
      <c r="P14" s="84">
        <v>0</v>
      </c>
      <c r="Q14" s="93"/>
      <c r="R14" s="93"/>
      <c r="S14" s="93"/>
      <c r="T14" s="93"/>
      <c r="U14" s="93"/>
      <c r="V14" s="93"/>
      <c r="W14" s="93"/>
      <c r="X14" s="93"/>
      <c r="Y14" s="93"/>
      <c r="Z14" s="128"/>
      <c r="AA14" s="128"/>
      <c r="AB14" s="128"/>
      <c r="AC14" s="128"/>
      <c r="AD14" s="128"/>
      <c r="AE14" s="128"/>
      <c r="AF14" s="128"/>
      <c r="AG14" s="128"/>
      <c r="AH14" s="128"/>
      <c r="AI14" s="128"/>
      <c r="AJ14" s="128"/>
      <c r="AK14" s="128"/>
      <c r="AL14" s="128"/>
      <c r="AM14" s="128"/>
      <c r="AN14" s="128"/>
      <c r="AO14" s="128"/>
      <c r="AP14" s="128"/>
      <c r="AQ14" s="128"/>
      <c r="AR14" s="128"/>
      <c r="AS14" s="128"/>
      <c r="AT14" s="128"/>
      <c r="AU14" s="128"/>
      <c r="AV14" s="128"/>
      <c r="AW14" s="128"/>
      <c r="AX14" s="128"/>
      <c r="AY14" s="128"/>
      <c r="AZ14" s="128"/>
      <c r="BA14" s="128"/>
      <c r="BB14" s="128"/>
      <c r="BC14" s="128"/>
      <c r="BD14" s="128"/>
      <c r="BE14" s="128"/>
      <c r="BF14" s="128">
        <f t="shared" ref="BF14:BF69" si="1">+BD14+BB14+AZ14+AX14+AV14+AT14+AR14+AP14+AN14+AL14+AJ14+AH14+AF14+AD14+AB14+Z14</f>
        <v>0</v>
      </c>
      <c r="BG14" s="49">
        <f t="shared" si="0"/>
        <v>0</v>
      </c>
      <c r="BH14" s="85"/>
      <c r="BI14" s="94" t="s">
        <v>954</v>
      </c>
    </row>
    <row r="15" spans="1:62" s="56" customFormat="1" ht="90" x14ac:dyDescent="0.25">
      <c r="A15" s="83" t="s">
        <v>53</v>
      </c>
      <c r="B15" s="83" t="s">
        <v>115</v>
      </c>
      <c r="C15" s="83" t="s">
        <v>171</v>
      </c>
      <c r="D15" s="83" t="s">
        <v>189</v>
      </c>
      <c r="E15" s="83" t="s">
        <v>219</v>
      </c>
      <c r="F15" s="83" t="s">
        <v>191</v>
      </c>
      <c r="G15" s="83" t="s">
        <v>222</v>
      </c>
      <c r="H15" s="83" t="s">
        <v>221</v>
      </c>
      <c r="I15" s="83" t="s">
        <v>67</v>
      </c>
      <c r="J15" s="84">
        <v>1</v>
      </c>
      <c r="K15" s="84">
        <v>0</v>
      </c>
      <c r="L15" s="93"/>
      <c r="M15" s="86"/>
      <c r="N15" s="95"/>
      <c r="O15" s="114" t="s">
        <v>807</v>
      </c>
      <c r="P15" s="84">
        <v>0</v>
      </c>
      <c r="Q15" s="93"/>
      <c r="R15" s="93"/>
      <c r="S15" s="93"/>
      <c r="T15" s="93"/>
      <c r="U15" s="93"/>
      <c r="V15" s="93"/>
      <c r="W15" s="93"/>
      <c r="X15" s="93"/>
      <c r="Y15" s="93"/>
      <c r="Z15" s="128"/>
      <c r="AA15" s="128"/>
      <c r="AB15" s="128"/>
      <c r="AC15" s="128"/>
      <c r="AD15" s="128"/>
      <c r="AE15" s="128"/>
      <c r="AF15" s="128"/>
      <c r="AG15" s="128"/>
      <c r="AH15" s="128"/>
      <c r="AI15" s="128"/>
      <c r="AJ15" s="128"/>
      <c r="AK15" s="128"/>
      <c r="AL15" s="128"/>
      <c r="AM15" s="128"/>
      <c r="AN15" s="128"/>
      <c r="AO15" s="128"/>
      <c r="AP15" s="128"/>
      <c r="AQ15" s="128"/>
      <c r="AR15" s="128"/>
      <c r="AS15" s="128"/>
      <c r="AT15" s="128"/>
      <c r="AU15" s="128"/>
      <c r="AV15" s="128"/>
      <c r="AW15" s="128"/>
      <c r="AX15" s="128"/>
      <c r="AY15" s="128"/>
      <c r="AZ15" s="128"/>
      <c r="BA15" s="128"/>
      <c r="BB15" s="128"/>
      <c r="BC15" s="128"/>
      <c r="BD15" s="128"/>
      <c r="BE15" s="128"/>
      <c r="BF15" s="128">
        <f t="shared" si="1"/>
        <v>0</v>
      </c>
      <c r="BG15" s="49">
        <f t="shared" si="0"/>
        <v>0</v>
      </c>
      <c r="BH15" s="85"/>
      <c r="BI15" s="94" t="s">
        <v>954</v>
      </c>
    </row>
    <row r="16" spans="1:62" s="56" customFormat="1" ht="85.5" x14ac:dyDescent="0.25">
      <c r="A16" s="83" t="s">
        <v>53</v>
      </c>
      <c r="B16" s="83" t="s">
        <v>115</v>
      </c>
      <c r="C16" s="83" t="s">
        <v>171</v>
      </c>
      <c r="D16" s="83" t="s">
        <v>189</v>
      </c>
      <c r="E16" s="83" t="s">
        <v>219</v>
      </c>
      <c r="F16" s="83" t="s">
        <v>191</v>
      </c>
      <c r="G16" s="83" t="s">
        <v>223</v>
      </c>
      <c r="H16" s="83" t="s">
        <v>224</v>
      </c>
      <c r="I16" s="83" t="s">
        <v>67</v>
      </c>
      <c r="J16" s="84">
        <v>1</v>
      </c>
      <c r="K16" s="84">
        <v>0</v>
      </c>
      <c r="L16" s="93" t="s">
        <v>955</v>
      </c>
      <c r="M16" s="92">
        <v>20208525000016</v>
      </c>
      <c r="N16" s="95">
        <v>2081262411</v>
      </c>
      <c r="O16" s="114" t="s">
        <v>987</v>
      </c>
      <c r="P16" s="84">
        <v>1</v>
      </c>
      <c r="Q16" s="93"/>
      <c r="R16" s="93"/>
      <c r="S16" s="93"/>
      <c r="T16" s="93">
        <v>1</v>
      </c>
      <c r="U16" s="93"/>
      <c r="V16" s="93"/>
      <c r="W16" s="93"/>
      <c r="X16" s="93"/>
      <c r="Y16" s="93"/>
      <c r="Z16" s="128"/>
      <c r="AA16" s="128"/>
      <c r="AB16" s="128">
        <v>14000000</v>
      </c>
      <c r="AC16" s="128"/>
      <c r="AD16" s="128"/>
      <c r="AE16" s="128"/>
      <c r="AF16" s="128"/>
      <c r="AG16" s="128"/>
      <c r="AH16" s="128"/>
      <c r="AI16" s="128"/>
      <c r="AJ16" s="128"/>
      <c r="AK16" s="128"/>
      <c r="AL16" s="128"/>
      <c r="AM16" s="128"/>
      <c r="AN16" s="128"/>
      <c r="AO16" s="128"/>
      <c r="AP16" s="128"/>
      <c r="AQ16" s="128"/>
      <c r="AR16" s="128"/>
      <c r="AS16" s="128"/>
      <c r="AT16" s="128"/>
      <c r="AU16" s="128"/>
      <c r="AV16" s="128"/>
      <c r="AW16" s="128"/>
      <c r="AX16" s="128"/>
      <c r="AY16" s="128"/>
      <c r="AZ16" s="128"/>
      <c r="BA16" s="128"/>
      <c r="BB16" s="128"/>
      <c r="BC16" s="128"/>
      <c r="BD16" s="128"/>
      <c r="BE16" s="128"/>
      <c r="BF16" s="128">
        <f t="shared" si="1"/>
        <v>14000000</v>
      </c>
      <c r="BG16" s="49">
        <f t="shared" si="0"/>
        <v>0</v>
      </c>
      <c r="BH16" s="85"/>
      <c r="BI16" s="94" t="s">
        <v>954</v>
      </c>
      <c r="BJ16" s="56" t="s">
        <v>956</v>
      </c>
    </row>
    <row r="17" spans="1:61" s="56" customFormat="1" ht="75" x14ac:dyDescent="0.25">
      <c r="A17" s="83" t="s">
        <v>53</v>
      </c>
      <c r="B17" s="83" t="s">
        <v>115</v>
      </c>
      <c r="C17" s="83" t="s">
        <v>171</v>
      </c>
      <c r="D17" s="83" t="s">
        <v>189</v>
      </c>
      <c r="E17" s="83" t="s">
        <v>219</v>
      </c>
      <c r="F17" s="83" t="s">
        <v>191</v>
      </c>
      <c r="G17" s="83" t="s">
        <v>225</v>
      </c>
      <c r="H17" s="83" t="s">
        <v>226</v>
      </c>
      <c r="I17" s="83" t="s">
        <v>67</v>
      </c>
      <c r="J17" s="84">
        <v>1</v>
      </c>
      <c r="K17" s="84">
        <v>0</v>
      </c>
      <c r="L17" s="93"/>
      <c r="M17" s="86"/>
      <c r="N17" s="95"/>
      <c r="O17" s="114" t="s">
        <v>807</v>
      </c>
      <c r="P17" s="84">
        <v>0</v>
      </c>
      <c r="Q17" s="93"/>
      <c r="R17" s="93"/>
      <c r="S17" s="93"/>
      <c r="T17" s="93"/>
      <c r="U17" s="93"/>
      <c r="V17" s="93"/>
      <c r="W17" s="93"/>
      <c r="X17" s="93"/>
      <c r="Y17" s="93"/>
      <c r="Z17" s="128"/>
      <c r="AA17" s="128"/>
      <c r="AB17" s="128"/>
      <c r="AC17" s="128"/>
      <c r="AD17" s="128"/>
      <c r="AE17" s="128"/>
      <c r="AF17" s="128"/>
      <c r="AG17" s="128"/>
      <c r="AH17" s="128"/>
      <c r="AI17" s="128"/>
      <c r="AJ17" s="128"/>
      <c r="AK17" s="128"/>
      <c r="AL17" s="128"/>
      <c r="AM17" s="128"/>
      <c r="AN17" s="128"/>
      <c r="AO17" s="128"/>
      <c r="AP17" s="128"/>
      <c r="AQ17" s="128"/>
      <c r="AR17" s="128"/>
      <c r="AS17" s="128"/>
      <c r="AT17" s="128"/>
      <c r="AU17" s="128"/>
      <c r="AV17" s="128"/>
      <c r="AW17" s="128"/>
      <c r="AX17" s="128"/>
      <c r="AY17" s="128"/>
      <c r="AZ17" s="128"/>
      <c r="BA17" s="128"/>
      <c r="BB17" s="128"/>
      <c r="BC17" s="128"/>
      <c r="BD17" s="128"/>
      <c r="BE17" s="128"/>
      <c r="BF17" s="128">
        <f t="shared" si="1"/>
        <v>0</v>
      </c>
      <c r="BG17" s="49">
        <f t="shared" si="0"/>
        <v>0</v>
      </c>
      <c r="BH17" s="85"/>
      <c r="BI17" s="94" t="s">
        <v>954</v>
      </c>
    </row>
    <row r="18" spans="1:61" s="56" customFormat="1" ht="105" x14ac:dyDescent="0.25">
      <c r="A18" s="83" t="s">
        <v>53</v>
      </c>
      <c r="B18" s="83" t="s">
        <v>115</v>
      </c>
      <c r="C18" s="83" t="s">
        <v>171</v>
      </c>
      <c r="D18" s="83" t="s">
        <v>189</v>
      </c>
      <c r="E18" s="83" t="s">
        <v>219</v>
      </c>
      <c r="F18" s="83" t="s">
        <v>191</v>
      </c>
      <c r="G18" s="83" t="s">
        <v>229</v>
      </c>
      <c r="H18" s="83" t="s">
        <v>230</v>
      </c>
      <c r="I18" s="83" t="s">
        <v>67</v>
      </c>
      <c r="J18" s="84">
        <v>1</v>
      </c>
      <c r="K18" s="84">
        <v>0</v>
      </c>
      <c r="L18" s="93"/>
      <c r="M18" s="86"/>
      <c r="N18" s="95"/>
      <c r="O18" s="114" t="s">
        <v>807</v>
      </c>
      <c r="P18" s="84">
        <v>0</v>
      </c>
      <c r="Q18" s="93"/>
      <c r="R18" s="93"/>
      <c r="S18" s="93"/>
      <c r="T18" s="93"/>
      <c r="U18" s="93"/>
      <c r="V18" s="93"/>
      <c r="W18" s="93"/>
      <c r="X18" s="93"/>
      <c r="Y18" s="93"/>
      <c r="Z18" s="128"/>
      <c r="AA18" s="128"/>
      <c r="AB18" s="128"/>
      <c r="AC18" s="128"/>
      <c r="AD18" s="128"/>
      <c r="AE18" s="128"/>
      <c r="AF18" s="128"/>
      <c r="AG18" s="128"/>
      <c r="AH18" s="128"/>
      <c r="AI18" s="128"/>
      <c r="AJ18" s="128"/>
      <c r="AK18" s="128"/>
      <c r="AL18" s="128"/>
      <c r="AM18" s="128"/>
      <c r="AN18" s="128"/>
      <c r="AO18" s="128"/>
      <c r="AP18" s="128"/>
      <c r="AQ18" s="128"/>
      <c r="AR18" s="128"/>
      <c r="AS18" s="128"/>
      <c r="AT18" s="128"/>
      <c r="AU18" s="128"/>
      <c r="AV18" s="128"/>
      <c r="AW18" s="128"/>
      <c r="AX18" s="128"/>
      <c r="AY18" s="128"/>
      <c r="AZ18" s="128"/>
      <c r="BA18" s="128"/>
      <c r="BB18" s="128"/>
      <c r="BC18" s="128"/>
      <c r="BD18" s="128"/>
      <c r="BE18" s="128"/>
      <c r="BF18" s="128">
        <f t="shared" si="1"/>
        <v>0</v>
      </c>
      <c r="BG18" s="49">
        <f t="shared" si="0"/>
        <v>0</v>
      </c>
      <c r="BH18" s="85"/>
      <c r="BI18" s="94" t="s">
        <v>954</v>
      </c>
    </row>
    <row r="19" spans="1:61" s="56" customFormat="1" ht="114" x14ac:dyDescent="0.25">
      <c r="A19" s="83" t="s">
        <v>54</v>
      </c>
      <c r="B19" s="83" t="s">
        <v>115</v>
      </c>
      <c r="C19" s="83" t="s">
        <v>231</v>
      </c>
      <c r="D19" s="83" t="s">
        <v>232</v>
      </c>
      <c r="E19" s="83" t="s">
        <v>233</v>
      </c>
      <c r="F19" s="83" t="s">
        <v>234</v>
      </c>
      <c r="G19" s="83" t="s">
        <v>235</v>
      </c>
      <c r="H19" s="83" t="s">
        <v>236</v>
      </c>
      <c r="I19" s="83" t="s">
        <v>67</v>
      </c>
      <c r="J19" s="84">
        <v>10</v>
      </c>
      <c r="K19" s="84">
        <v>0</v>
      </c>
      <c r="L19" s="93" t="s">
        <v>957</v>
      </c>
      <c r="M19" s="96">
        <v>2020852500002</v>
      </c>
      <c r="N19" s="95">
        <f>89588295+300000000</f>
        <v>389588295</v>
      </c>
      <c r="O19" s="114" t="s">
        <v>988</v>
      </c>
      <c r="P19" s="84">
        <v>5</v>
      </c>
      <c r="Q19" s="93"/>
      <c r="R19" s="93"/>
      <c r="S19" s="93"/>
      <c r="T19" s="93">
        <v>5</v>
      </c>
      <c r="U19" s="93"/>
      <c r="V19" s="93"/>
      <c r="W19" s="93"/>
      <c r="X19" s="93"/>
      <c r="Y19" s="93"/>
      <c r="Z19" s="128"/>
      <c r="AA19" s="128"/>
      <c r="AB19" s="128"/>
      <c r="AC19" s="128"/>
      <c r="AD19" s="128"/>
      <c r="AE19" s="128"/>
      <c r="AF19" s="128"/>
      <c r="AG19" s="128"/>
      <c r="AH19" s="128"/>
      <c r="AI19" s="128"/>
      <c r="AJ19" s="128"/>
      <c r="AK19" s="128"/>
      <c r="AL19" s="128">
        <f>89588296+300000000</f>
        <v>389588296</v>
      </c>
      <c r="AM19" s="128"/>
      <c r="AN19" s="128"/>
      <c r="AO19" s="128"/>
      <c r="AP19" s="128"/>
      <c r="AQ19" s="128"/>
      <c r="AR19" s="128"/>
      <c r="AS19" s="128"/>
      <c r="AT19" s="128"/>
      <c r="AU19" s="128"/>
      <c r="AV19" s="128"/>
      <c r="AW19" s="128"/>
      <c r="AX19" s="128"/>
      <c r="AY19" s="128"/>
      <c r="AZ19" s="128"/>
      <c r="BA19" s="128"/>
      <c r="BB19" s="128"/>
      <c r="BC19" s="128"/>
      <c r="BD19" s="128"/>
      <c r="BE19" s="128"/>
      <c r="BF19" s="128">
        <f t="shared" si="1"/>
        <v>389588296</v>
      </c>
      <c r="BG19" s="49">
        <f t="shared" si="0"/>
        <v>0</v>
      </c>
      <c r="BH19" s="85"/>
      <c r="BI19" s="94" t="s">
        <v>954</v>
      </c>
    </row>
    <row r="20" spans="1:61" s="56" customFormat="1" ht="105" x14ac:dyDescent="0.25">
      <c r="A20" s="83" t="s">
        <v>54</v>
      </c>
      <c r="B20" s="83" t="s">
        <v>115</v>
      </c>
      <c r="C20" s="83" t="s">
        <v>231</v>
      </c>
      <c r="D20" s="83" t="s">
        <v>232</v>
      </c>
      <c r="E20" s="83" t="s">
        <v>233</v>
      </c>
      <c r="F20" s="83" t="s">
        <v>234</v>
      </c>
      <c r="G20" s="83" t="s">
        <v>237</v>
      </c>
      <c r="H20" s="83" t="s">
        <v>238</v>
      </c>
      <c r="I20" s="83" t="s">
        <v>67</v>
      </c>
      <c r="J20" s="84">
        <v>1</v>
      </c>
      <c r="K20" s="84">
        <v>0</v>
      </c>
      <c r="L20" s="93"/>
      <c r="M20" s="86"/>
      <c r="N20" s="95"/>
      <c r="O20" s="114" t="s">
        <v>807</v>
      </c>
      <c r="P20" s="84">
        <v>0</v>
      </c>
      <c r="Q20" s="93"/>
      <c r="R20" s="93"/>
      <c r="S20" s="93"/>
      <c r="T20" s="93"/>
      <c r="U20" s="93"/>
      <c r="V20" s="93"/>
      <c r="W20" s="93"/>
      <c r="X20" s="93"/>
      <c r="Y20" s="93"/>
      <c r="Z20" s="128"/>
      <c r="AA20" s="128"/>
      <c r="AB20" s="128"/>
      <c r="AC20" s="128"/>
      <c r="AD20" s="128"/>
      <c r="AE20" s="128"/>
      <c r="AF20" s="128"/>
      <c r="AG20" s="128"/>
      <c r="AH20" s="128"/>
      <c r="AI20" s="128"/>
      <c r="AJ20" s="128"/>
      <c r="AK20" s="128"/>
      <c r="AL20" s="128">
        <v>100000000</v>
      </c>
      <c r="AM20" s="128"/>
      <c r="AN20" s="128"/>
      <c r="AO20" s="128"/>
      <c r="AP20" s="128"/>
      <c r="AQ20" s="128"/>
      <c r="AR20" s="128"/>
      <c r="AS20" s="128"/>
      <c r="AT20" s="128"/>
      <c r="AU20" s="128"/>
      <c r="AV20" s="128"/>
      <c r="AW20" s="128"/>
      <c r="AX20" s="128"/>
      <c r="AY20" s="128"/>
      <c r="AZ20" s="128"/>
      <c r="BA20" s="128"/>
      <c r="BB20" s="128"/>
      <c r="BC20" s="128"/>
      <c r="BD20" s="128"/>
      <c r="BE20" s="128"/>
      <c r="BF20" s="128">
        <f t="shared" si="1"/>
        <v>100000000</v>
      </c>
      <c r="BG20" s="49">
        <f t="shared" si="0"/>
        <v>0</v>
      </c>
      <c r="BH20" s="85"/>
      <c r="BI20" s="94" t="s">
        <v>954</v>
      </c>
    </row>
    <row r="21" spans="1:61" s="56" customFormat="1" ht="90" x14ac:dyDescent="0.25">
      <c r="A21" s="83" t="s">
        <v>54</v>
      </c>
      <c r="B21" s="83" t="s">
        <v>115</v>
      </c>
      <c r="C21" s="83" t="s">
        <v>266</v>
      </c>
      <c r="D21" s="83" t="s">
        <v>267</v>
      </c>
      <c r="E21" s="83" t="s">
        <v>268</v>
      </c>
      <c r="F21" s="83" t="s">
        <v>269</v>
      </c>
      <c r="G21" s="83" t="s">
        <v>276</v>
      </c>
      <c r="H21" s="83" t="s">
        <v>277</v>
      </c>
      <c r="I21" s="83" t="s">
        <v>32</v>
      </c>
      <c r="J21" s="84">
        <v>1</v>
      </c>
      <c r="K21" s="84">
        <v>0</v>
      </c>
      <c r="L21" s="93"/>
      <c r="M21" s="86"/>
      <c r="N21" s="95"/>
      <c r="O21" s="114" t="s">
        <v>807</v>
      </c>
      <c r="P21" s="84">
        <v>0</v>
      </c>
      <c r="Q21" s="93"/>
      <c r="R21" s="93"/>
      <c r="S21" s="93"/>
      <c r="T21" s="93"/>
      <c r="U21" s="93"/>
      <c r="V21" s="93"/>
      <c r="W21" s="93"/>
      <c r="X21" s="93"/>
      <c r="Y21" s="93"/>
      <c r="Z21" s="128"/>
      <c r="AA21" s="128"/>
      <c r="AB21" s="128"/>
      <c r="AC21" s="128"/>
      <c r="AD21" s="128"/>
      <c r="AE21" s="128"/>
      <c r="AF21" s="128"/>
      <c r="AG21" s="128"/>
      <c r="AH21" s="128"/>
      <c r="AI21" s="128"/>
      <c r="AJ21" s="128"/>
      <c r="AK21" s="128"/>
      <c r="AL21" s="128"/>
      <c r="AM21" s="128"/>
      <c r="AN21" s="128"/>
      <c r="AO21" s="128"/>
      <c r="AP21" s="128"/>
      <c r="AQ21" s="128"/>
      <c r="AR21" s="128"/>
      <c r="AS21" s="128"/>
      <c r="AT21" s="128"/>
      <c r="AU21" s="128"/>
      <c r="AV21" s="128"/>
      <c r="AW21" s="128"/>
      <c r="AX21" s="128"/>
      <c r="AY21" s="128"/>
      <c r="AZ21" s="128"/>
      <c r="BA21" s="128"/>
      <c r="BB21" s="128"/>
      <c r="BC21" s="128"/>
      <c r="BD21" s="128"/>
      <c r="BE21" s="128"/>
      <c r="BF21" s="128">
        <f t="shared" si="1"/>
        <v>0</v>
      </c>
      <c r="BG21" s="49">
        <f t="shared" si="0"/>
        <v>0</v>
      </c>
      <c r="BH21" s="85"/>
      <c r="BI21" s="94" t="s">
        <v>954</v>
      </c>
    </row>
    <row r="22" spans="1:61" s="56" customFormat="1" ht="114" x14ac:dyDescent="0.25">
      <c r="A22" s="83" t="s">
        <v>54</v>
      </c>
      <c r="B22" s="83" t="s">
        <v>115</v>
      </c>
      <c r="C22" s="83" t="s">
        <v>494</v>
      </c>
      <c r="D22" s="83" t="s">
        <v>495</v>
      </c>
      <c r="E22" s="83" t="s">
        <v>496</v>
      </c>
      <c r="F22" s="83" t="s">
        <v>497</v>
      </c>
      <c r="G22" s="83" t="s">
        <v>503</v>
      </c>
      <c r="H22" s="83" t="s">
        <v>504</v>
      </c>
      <c r="I22" s="83" t="s">
        <v>67</v>
      </c>
      <c r="J22" s="84">
        <v>5</v>
      </c>
      <c r="K22" s="84">
        <v>0</v>
      </c>
      <c r="L22" s="93" t="s">
        <v>958</v>
      </c>
      <c r="M22" s="86">
        <v>20200852500022</v>
      </c>
      <c r="N22" s="95">
        <v>50000000</v>
      </c>
      <c r="O22" s="114" t="s">
        <v>976</v>
      </c>
      <c r="P22" s="84">
        <v>5</v>
      </c>
      <c r="Q22" s="93"/>
      <c r="R22" s="93">
        <v>5</v>
      </c>
      <c r="S22" s="152">
        <v>0</v>
      </c>
      <c r="T22" s="93"/>
      <c r="U22" s="152">
        <v>0</v>
      </c>
      <c r="V22" s="93"/>
      <c r="W22" s="93"/>
      <c r="X22" s="93"/>
      <c r="Y22" s="93"/>
      <c r="Z22" s="128">
        <v>8000000</v>
      </c>
      <c r="AA22" s="128"/>
      <c r="AB22" s="128">
        <v>50000000</v>
      </c>
      <c r="AC22" s="128">
        <v>12824473</v>
      </c>
      <c r="AD22" s="128"/>
      <c r="AE22" s="128"/>
      <c r="AF22" s="128"/>
      <c r="AG22" s="128"/>
      <c r="AH22" s="128"/>
      <c r="AI22" s="128"/>
      <c r="AJ22" s="128"/>
      <c r="AK22" s="128"/>
      <c r="AL22" s="128"/>
      <c r="AM22" s="128"/>
      <c r="AN22" s="128"/>
      <c r="AO22" s="128"/>
      <c r="AP22" s="128"/>
      <c r="AQ22" s="128"/>
      <c r="AR22" s="128"/>
      <c r="AS22" s="128"/>
      <c r="AT22" s="128"/>
      <c r="AU22" s="128"/>
      <c r="AV22" s="128"/>
      <c r="AW22" s="128"/>
      <c r="AX22" s="128">
        <v>1308389104</v>
      </c>
      <c r="AY22" s="128">
        <v>1308389104</v>
      </c>
      <c r="AZ22" s="128"/>
      <c r="BA22" s="128"/>
      <c r="BB22" s="128"/>
      <c r="BC22" s="128"/>
      <c r="BD22" s="128"/>
      <c r="BE22" s="128"/>
      <c r="BF22" s="128">
        <f t="shared" si="1"/>
        <v>1366389104</v>
      </c>
      <c r="BG22" s="49">
        <f t="shared" si="0"/>
        <v>1321213577</v>
      </c>
      <c r="BH22" s="85" t="s">
        <v>1147</v>
      </c>
      <c r="BI22" s="94" t="s">
        <v>954</v>
      </c>
    </row>
    <row r="23" spans="1:61" s="56" customFormat="1" ht="105" x14ac:dyDescent="0.25">
      <c r="A23" s="83" t="s">
        <v>54</v>
      </c>
      <c r="B23" s="83" t="s">
        <v>115</v>
      </c>
      <c r="C23" s="83" t="s">
        <v>494</v>
      </c>
      <c r="D23" s="83" t="s">
        <v>495</v>
      </c>
      <c r="E23" s="83" t="s">
        <v>496</v>
      </c>
      <c r="F23" s="83" t="s">
        <v>497</v>
      </c>
      <c r="G23" s="83" t="s">
        <v>510</v>
      </c>
      <c r="H23" s="83" t="s">
        <v>511</v>
      </c>
      <c r="I23" s="83" t="s">
        <v>67</v>
      </c>
      <c r="J23" s="84">
        <v>1</v>
      </c>
      <c r="K23" s="84">
        <v>0</v>
      </c>
      <c r="L23" s="93"/>
      <c r="M23" s="86"/>
      <c r="N23" s="95"/>
      <c r="O23" s="114" t="s">
        <v>959</v>
      </c>
      <c r="P23" s="84">
        <v>1</v>
      </c>
      <c r="Q23" s="93"/>
      <c r="R23" s="93"/>
      <c r="S23" s="93"/>
      <c r="T23" s="93">
        <v>1</v>
      </c>
      <c r="U23" s="93"/>
      <c r="V23" s="93"/>
      <c r="W23" s="93"/>
      <c r="X23" s="93"/>
      <c r="Y23" s="93"/>
      <c r="Z23" s="128"/>
      <c r="AA23" s="128"/>
      <c r="AB23" s="128"/>
      <c r="AC23" s="128"/>
      <c r="AD23" s="128"/>
      <c r="AE23" s="128"/>
      <c r="AF23" s="128"/>
      <c r="AG23" s="128"/>
      <c r="AH23" s="128"/>
      <c r="AI23" s="128"/>
      <c r="AJ23" s="128"/>
      <c r="AK23" s="128"/>
      <c r="AL23" s="128"/>
      <c r="AM23" s="128"/>
      <c r="AN23" s="128"/>
      <c r="AO23" s="128"/>
      <c r="AP23" s="128"/>
      <c r="AQ23" s="128"/>
      <c r="AR23" s="128"/>
      <c r="AS23" s="128"/>
      <c r="AT23" s="128"/>
      <c r="AU23" s="128"/>
      <c r="AV23" s="128"/>
      <c r="AW23" s="128"/>
      <c r="AX23" s="128"/>
      <c r="AY23" s="128"/>
      <c r="AZ23" s="128"/>
      <c r="BA23" s="128"/>
      <c r="BB23" s="128"/>
      <c r="BC23" s="128"/>
      <c r="BD23" s="128"/>
      <c r="BE23" s="128"/>
      <c r="BF23" s="128">
        <f t="shared" si="1"/>
        <v>0</v>
      </c>
      <c r="BG23" s="49">
        <f t="shared" si="0"/>
        <v>0</v>
      </c>
      <c r="BH23" s="85" t="s">
        <v>960</v>
      </c>
      <c r="BI23" s="94" t="s">
        <v>954</v>
      </c>
    </row>
    <row r="24" spans="1:61" s="56" customFormat="1" ht="105" x14ac:dyDescent="0.25">
      <c r="A24" s="83" t="s">
        <v>54</v>
      </c>
      <c r="B24" s="83" t="s">
        <v>115</v>
      </c>
      <c r="C24" s="83" t="s">
        <v>494</v>
      </c>
      <c r="D24" s="83" t="s">
        <v>495</v>
      </c>
      <c r="E24" s="83" t="s">
        <v>496</v>
      </c>
      <c r="F24" s="83" t="s">
        <v>497</v>
      </c>
      <c r="G24" s="83" t="s">
        <v>512</v>
      </c>
      <c r="H24" s="83" t="s">
        <v>513</v>
      </c>
      <c r="I24" s="83" t="s">
        <v>67</v>
      </c>
      <c r="J24" s="84">
        <v>5</v>
      </c>
      <c r="K24" s="84">
        <v>0</v>
      </c>
      <c r="L24" s="93"/>
      <c r="M24" s="86"/>
      <c r="N24" s="95"/>
      <c r="O24" s="114" t="s">
        <v>989</v>
      </c>
      <c r="P24" s="84">
        <v>3</v>
      </c>
      <c r="Q24" s="93"/>
      <c r="R24" s="93"/>
      <c r="S24" s="93"/>
      <c r="T24" s="93">
        <v>3</v>
      </c>
      <c r="U24" s="93"/>
      <c r="V24" s="93"/>
      <c r="W24" s="93"/>
      <c r="X24" s="93"/>
      <c r="Y24" s="93"/>
      <c r="Z24" s="128"/>
      <c r="AA24" s="128"/>
      <c r="AB24" s="128"/>
      <c r="AC24" s="128"/>
      <c r="AD24" s="128"/>
      <c r="AE24" s="128"/>
      <c r="AF24" s="128"/>
      <c r="AG24" s="128"/>
      <c r="AH24" s="128"/>
      <c r="AI24" s="128"/>
      <c r="AJ24" s="128"/>
      <c r="AK24" s="128"/>
      <c r="AL24" s="128"/>
      <c r="AM24" s="128"/>
      <c r="AN24" s="128"/>
      <c r="AO24" s="128"/>
      <c r="AP24" s="128"/>
      <c r="AQ24" s="128"/>
      <c r="AR24" s="128"/>
      <c r="AS24" s="128"/>
      <c r="AT24" s="128"/>
      <c r="AU24" s="128"/>
      <c r="AV24" s="128"/>
      <c r="AW24" s="128"/>
      <c r="AX24" s="128"/>
      <c r="AY24" s="128"/>
      <c r="AZ24" s="128"/>
      <c r="BA24" s="128"/>
      <c r="BB24" s="128"/>
      <c r="BC24" s="128"/>
      <c r="BD24" s="128"/>
      <c r="BE24" s="128"/>
      <c r="BF24" s="128">
        <f t="shared" si="1"/>
        <v>0</v>
      </c>
      <c r="BG24" s="49">
        <f t="shared" si="0"/>
        <v>0</v>
      </c>
      <c r="BH24" s="85" t="s">
        <v>960</v>
      </c>
      <c r="BI24" s="94" t="s">
        <v>954</v>
      </c>
    </row>
    <row r="25" spans="1:61" s="56" customFormat="1" ht="75" x14ac:dyDescent="0.25">
      <c r="A25" s="83" t="s">
        <v>54</v>
      </c>
      <c r="B25" s="83" t="s">
        <v>115</v>
      </c>
      <c r="C25" s="83" t="s">
        <v>518</v>
      </c>
      <c r="D25" s="83" t="s">
        <v>519</v>
      </c>
      <c r="E25" s="83" t="s">
        <v>520</v>
      </c>
      <c r="F25" s="83" t="s">
        <v>521</v>
      </c>
      <c r="G25" s="83" t="s">
        <v>522</v>
      </c>
      <c r="H25" s="83" t="s">
        <v>523</v>
      </c>
      <c r="I25" s="83" t="s">
        <v>524</v>
      </c>
      <c r="J25" s="84">
        <v>70</v>
      </c>
      <c r="K25" s="84">
        <v>0</v>
      </c>
      <c r="L25" s="93"/>
      <c r="M25" s="86"/>
      <c r="N25" s="95"/>
      <c r="O25" s="114" t="s">
        <v>807</v>
      </c>
      <c r="P25" s="84">
        <v>0</v>
      </c>
      <c r="Q25" s="93"/>
      <c r="R25" s="93"/>
      <c r="S25" s="93"/>
      <c r="T25" s="93"/>
      <c r="U25" s="93"/>
      <c r="V25" s="93"/>
      <c r="W25" s="93"/>
      <c r="X25" s="93"/>
      <c r="Y25" s="93"/>
      <c r="Z25" s="128"/>
      <c r="AA25" s="128"/>
      <c r="AB25" s="128"/>
      <c r="AC25" s="128"/>
      <c r="AD25" s="128"/>
      <c r="AE25" s="128"/>
      <c r="AF25" s="128"/>
      <c r="AG25" s="128"/>
      <c r="AH25" s="128"/>
      <c r="AI25" s="128"/>
      <c r="AJ25" s="128"/>
      <c r="AK25" s="128"/>
      <c r="AL25" s="128"/>
      <c r="AM25" s="128"/>
      <c r="AN25" s="128"/>
      <c r="AO25" s="128"/>
      <c r="AP25" s="128"/>
      <c r="AQ25" s="128"/>
      <c r="AR25" s="128"/>
      <c r="AS25" s="128"/>
      <c r="AT25" s="128"/>
      <c r="AU25" s="128"/>
      <c r="AV25" s="128"/>
      <c r="AW25" s="128"/>
      <c r="AX25" s="128"/>
      <c r="AY25" s="128"/>
      <c r="AZ25" s="128"/>
      <c r="BA25" s="128"/>
      <c r="BB25" s="128"/>
      <c r="BC25" s="128"/>
      <c r="BD25" s="128"/>
      <c r="BE25" s="128"/>
      <c r="BF25" s="128">
        <f t="shared" si="1"/>
        <v>0</v>
      </c>
      <c r="BG25" s="49">
        <f t="shared" si="0"/>
        <v>0</v>
      </c>
      <c r="BH25" s="85"/>
      <c r="BI25" s="94" t="s">
        <v>954</v>
      </c>
    </row>
    <row r="26" spans="1:61" s="56" customFormat="1" ht="75" x14ac:dyDescent="0.25">
      <c r="A26" s="83" t="s">
        <v>54</v>
      </c>
      <c r="B26" s="83" t="s">
        <v>115</v>
      </c>
      <c r="C26" s="83" t="s">
        <v>518</v>
      </c>
      <c r="D26" s="83" t="s">
        <v>519</v>
      </c>
      <c r="E26" s="83" t="s">
        <v>520</v>
      </c>
      <c r="F26" s="83" t="s">
        <v>525</v>
      </c>
      <c r="G26" s="83" t="s">
        <v>526</v>
      </c>
      <c r="H26" s="83" t="s">
        <v>527</v>
      </c>
      <c r="I26" s="83" t="s">
        <v>67</v>
      </c>
      <c r="J26" s="84">
        <v>1</v>
      </c>
      <c r="K26" s="84">
        <v>0</v>
      </c>
      <c r="L26" s="93"/>
      <c r="M26" s="86"/>
      <c r="N26" s="95"/>
      <c r="O26" s="114" t="s">
        <v>807</v>
      </c>
      <c r="P26" s="84">
        <v>0</v>
      </c>
      <c r="Q26" s="93"/>
      <c r="R26" s="93"/>
      <c r="S26" s="93"/>
      <c r="T26" s="93"/>
      <c r="U26" s="93"/>
      <c r="V26" s="93"/>
      <c r="W26" s="93"/>
      <c r="X26" s="93"/>
      <c r="Y26" s="93"/>
      <c r="Z26" s="128"/>
      <c r="AA26" s="128"/>
      <c r="AB26" s="128"/>
      <c r="AC26" s="128"/>
      <c r="AD26" s="128"/>
      <c r="AE26" s="128"/>
      <c r="AF26" s="128"/>
      <c r="AG26" s="128"/>
      <c r="AH26" s="128"/>
      <c r="AI26" s="128"/>
      <c r="AJ26" s="128"/>
      <c r="AK26" s="128"/>
      <c r="AL26" s="128"/>
      <c r="AM26" s="128"/>
      <c r="AN26" s="128"/>
      <c r="AO26" s="128"/>
      <c r="AP26" s="128"/>
      <c r="AQ26" s="128"/>
      <c r="AR26" s="128"/>
      <c r="AS26" s="128"/>
      <c r="AT26" s="128"/>
      <c r="AU26" s="128"/>
      <c r="AV26" s="128"/>
      <c r="AW26" s="128"/>
      <c r="AX26" s="128"/>
      <c r="AY26" s="128"/>
      <c r="AZ26" s="128"/>
      <c r="BA26" s="128"/>
      <c r="BB26" s="128"/>
      <c r="BC26" s="128"/>
      <c r="BD26" s="128"/>
      <c r="BE26" s="128"/>
      <c r="BF26" s="128">
        <f t="shared" si="1"/>
        <v>0</v>
      </c>
      <c r="BG26" s="49">
        <f t="shared" si="0"/>
        <v>0</v>
      </c>
      <c r="BH26" s="85"/>
      <c r="BI26" s="94" t="s">
        <v>954</v>
      </c>
    </row>
    <row r="27" spans="1:61" s="56" customFormat="1" ht="242.25" x14ac:dyDescent="0.25">
      <c r="A27" s="83" t="s">
        <v>54</v>
      </c>
      <c r="B27" s="83" t="s">
        <v>115</v>
      </c>
      <c r="C27" s="83" t="s">
        <v>518</v>
      </c>
      <c r="D27" s="83" t="s">
        <v>519</v>
      </c>
      <c r="E27" s="83" t="s">
        <v>520</v>
      </c>
      <c r="F27" s="83" t="s">
        <v>525</v>
      </c>
      <c r="G27" s="83" t="s">
        <v>528</v>
      </c>
      <c r="H27" s="83" t="s">
        <v>529</v>
      </c>
      <c r="I27" s="83" t="s">
        <v>33</v>
      </c>
      <c r="J27" s="84">
        <v>0.9</v>
      </c>
      <c r="K27" s="84">
        <v>0.19</v>
      </c>
      <c r="L27" s="93"/>
      <c r="M27" s="86"/>
      <c r="N27" s="95"/>
      <c r="O27" s="114" t="s">
        <v>984</v>
      </c>
      <c r="P27" s="84">
        <v>0.9</v>
      </c>
      <c r="Q27" s="93"/>
      <c r="R27" s="93">
        <v>0.2</v>
      </c>
      <c r="S27" s="158">
        <v>0.2</v>
      </c>
      <c r="T27" s="93">
        <v>0.2</v>
      </c>
      <c r="U27" s="158">
        <v>0.2</v>
      </c>
      <c r="V27" s="93">
        <v>0.3</v>
      </c>
      <c r="W27" s="93"/>
      <c r="X27" s="93">
        <v>0.2</v>
      </c>
      <c r="Y27" s="93"/>
      <c r="Z27" s="128"/>
      <c r="AA27" s="128"/>
      <c r="AB27" s="128">
        <f>800000000+173737589+13185829</f>
        <v>986923418</v>
      </c>
      <c r="AC27" s="128">
        <v>359355095</v>
      </c>
      <c r="AD27" s="128"/>
      <c r="AE27" s="128"/>
      <c r="AF27" s="128"/>
      <c r="AG27" s="128"/>
      <c r="AH27" s="128"/>
      <c r="AI27" s="128"/>
      <c r="AJ27" s="128"/>
      <c r="AK27" s="128"/>
      <c r="AL27" s="128"/>
      <c r="AM27" s="128"/>
      <c r="AN27" s="128"/>
      <c r="AO27" s="128"/>
      <c r="AP27" s="128"/>
      <c r="AQ27" s="128"/>
      <c r="AR27" s="128"/>
      <c r="AS27" s="128"/>
      <c r="AT27" s="128"/>
      <c r="AU27" s="128"/>
      <c r="AV27" s="128"/>
      <c r="AW27" s="128"/>
      <c r="AX27" s="128"/>
      <c r="AY27" s="128"/>
      <c r="AZ27" s="128"/>
      <c r="BA27" s="128"/>
      <c r="BB27" s="128"/>
      <c r="BC27" s="128"/>
      <c r="BD27" s="128"/>
      <c r="BE27" s="128"/>
      <c r="BF27" s="128">
        <f t="shared" si="1"/>
        <v>986923418</v>
      </c>
      <c r="BG27" s="49">
        <f t="shared" si="0"/>
        <v>359355095</v>
      </c>
      <c r="BH27" s="155" t="s">
        <v>1129</v>
      </c>
      <c r="BI27" s="94" t="s">
        <v>954</v>
      </c>
    </row>
    <row r="28" spans="1:61" s="56" customFormat="1" ht="90" x14ac:dyDescent="0.25">
      <c r="A28" s="83" t="s">
        <v>54</v>
      </c>
      <c r="B28" s="83" t="s">
        <v>115</v>
      </c>
      <c r="C28" s="83" t="s">
        <v>518</v>
      </c>
      <c r="D28" s="83" t="s">
        <v>519</v>
      </c>
      <c r="E28" s="83" t="s">
        <v>520</v>
      </c>
      <c r="F28" s="83" t="s">
        <v>525</v>
      </c>
      <c r="G28" s="83" t="s">
        <v>530</v>
      </c>
      <c r="H28" s="83" t="s">
        <v>531</v>
      </c>
      <c r="I28" s="83" t="s">
        <v>67</v>
      </c>
      <c r="J28" s="84">
        <v>1</v>
      </c>
      <c r="K28" s="84">
        <v>0</v>
      </c>
      <c r="L28" s="93"/>
      <c r="M28" s="86"/>
      <c r="N28" s="95"/>
      <c r="O28" s="114" t="s">
        <v>807</v>
      </c>
      <c r="P28" s="84">
        <v>0</v>
      </c>
      <c r="Q28" s="93"/>
      <c r="R28" s="93"/>
      <c r="S28" s="93"/>
      <c r="T28" s="93"/>
      <c r="U28" s="93"/>
      <c r="V28" s="93"/>
      <c r="W28" s="93"/>
      <c r="X28" s="93"/>
      <c r="Y28" s="93"/>
      <c r="Z28" s="128"/>
      <c r="AA28" s="128"/>
      <c r="AB28" s="128"/>
      <c r="AC28" s="128"/>
      <c r="AD28" s="128"/>
      <c r="AE28" s="128"/>
      <c r="AF28" s="128"/>
      <c r="AG28" s="128"/>
      <c r="AH28" s="128"/>
      <c r="AI28" s="128"/>
      <c r="AJ28" s="128"/>
      <c r="AK28" s="128"/>
      <c r="AL28" s="128"/>
      <c r="AM28" s="128"/>
      <c r="AN28" s="128"/>
      <c r="AO28" s="128"/>
      <c r="AP28" s="128"/>
      <c r="AQ28" s="128"/>
      <c r="AR28" s="128"/>
      <c r="AS28" s="128"/>
      <c r="AT28" s="128"/>
      <c r="AU28" s="128"/>
      <c r="AV28" s="128"/>
      <c r="AW28" s="128"/>
      <c r="AX28" s="128"/>
      <c r="AY28" s="128"/>
      <c r="AZ28" s="128"/>
      <c r="BA28" s="128"/>
      <c r="BB28" s="128"/>
      <c r="BC28" s="128"/>
      <c r="BD28" s="128"/>
      <c r="BE28" s="128"/>
      <c r="BF28" s="128">
        <f t="shared" si="1"/>
        <v>0</v>
      </c>
      <c r="BG28" s="49">
        <f t="shared" si="0"/>
        <v>0</v>
      </c>
      <c r="BH28" s="85"/>
      <c r="BI28" s="94" t="s">
        <v>954</v>
      </c>
    </row>
    <row r="29" spans="1:61" s="56" customFormat="1" ht="120" x14ac:dyDescent="0.25">
      <c r="A29" s="83" t="s">
        <v>54</v>
      </c>
      <c r="B29" s="83" t="s">
        <v>115</v>
      </c>
      <c r="C29" s="83" t="s">
        <v>518</v>
      </c>
      <c r="D29" s="83" t="s">
        <v>519</v>
      </c>
      <c r="E29" s="83" t="s">
        <v>520</v>
      </c>
      <c r="F29" s="83" t="s">
        <v>525</v>
      </c>
      <c r="G29" s="83" t="s">
        <v>532</v>
      </c>
      <c r="H29" s="83" t="s">
        <v>532</v>
      </c>
      <c r="I29" s="83" t="s">
        <v>67</v>
      </c>
      <c r="J29" s="84">
        <v>40</v>
      </c>
      <c r="K29" s="84">
        <v>131</v>
      </c>
      <c r="L29" s="93"/>
      <c r="M29" s="86"/>
      <c r="N29" s="95"/>
      <c r="O29" s="114" t="s">
        <v>807</v>
      </c>
      <c r="P29" s="84">
        <v>0</v>
      </c>
      <c r="Q29" s="93"/>
      <c r="R29" s="93"/>
      <c r="S29" s="93"/>
      <c r="T29" s="93"/>
      <c r="U29" s="93"/>
      <c r="V29" s="93"/>
      <c r="W29" s="93"/>
      <c r="X29" s="93"/>
      <c r="Y29" s="93"/>
      <c r="Z29" s="128"/>
      <c r="AA29" s="128"/>
      <c r="AB29" s="128"/>
      <c r="AC29" s="128"/>
      <c r="AD29" s="128"/>
      <c r="AE29" s="128"/>
      <c r="AF29" s="128"/>
      <c r="AG29" s="128"/>
      <c r="AH29" s="128"/>
      <c r="AI29" s="128"/>
      <c r="AJ29" s="128"/>
      <c r="AK29" s="128"/>
      <c r="AL29" s="128"/>
      <c r="AM29" s="128"/>
      <c r="AN29" s="128"/>
      <c r="AO29" s="128"/>
      <c r="AP29" s="128"/>
      <c r="AQ29" s="128"/>
      <c r="AR29" s="128"/>
      <c r="AS29" s="128"/>
      <c r="AT29" s="128"/>
      <c r="AU29" s="128"/>
      <c r="AV29" s="128"/>
      <c r="AW29" s="128"/>
      <c r="AX29" s="128"/>
      <c r="AY29" s="128"/>
      <c r="AZ29" s="128"/>
      <c r="BA29" s="128"/>
      <c r="BB29" s="128"/>
      <c r="BC29" s="128"/>
      <c r="BD29" s="128"/>
      <c r="BE29" s="128"/>
      <c r="BF29" s="128">
        <f t="shared" si="1"/>
        <v>0</v>
      </c>
      <c r="BG29" s="49">
        <f t="shared" si="0"/>
        <v>0</v>
      </c>
      <c r="BH29" s="85"/>
      <c r="BI29" s="94" t="s">
        <v>954</v>
      </c>
    </row>
    <row r="30" spans="1:61" s="56" customFormat="1" ht="60.75" thickBot="1" x14ac:dyDescent="0.3">
      <c r="A30" s="83" t="s">
        <v>54</v>
      </c>
      <c r="B30" s="83" t="s">
        <v>115</v>
      </c>
      <c r="C30" s="83" t="s">
        <v>518</v>
      </c>
      <c r="D30" s="83" t="s">
        <v>519</v>
      </c>
      <c r="E30" s="83" t="s">
        <v>520</v>
      </c>
      <c r="F30" s="83" t="s">
        <v>525</v>
      </c>
      <c r="G30" s="83" t="s">
        <v>533</v>
      </c>
      <c r="H30" s="83" t="s">
        <v>534</v>
      </c>
      <c r="I30" s="83" t="s">
        <v>535</v>
      </c>
      <c r="J30" s="84">
        <v>30</v>
      </c>
      <c r="K30" s="84">
        <v>0</v>
      </c>
      <c r="L30" s="93"/>
      <c r="M30" s="86"/>
      <c r="N30" s="95"/>
      <c r="O30" s="114" t="s">
        <v>807</v>
      </c>
      <c r="P30" s="84">
        <v>0</v>
      </c>
      <c r="Q30" s="93"/>
      <c r="R30" s="93"/>
      <c r="S30" s="93"/>
      <c r="T30" s="93"/>
      <c r="U30" s="93"/>
      <c r="V30" s="93"/>
      <c r="W30" s="93"/>
      <c r="X30" s="93"/>
      <c r="Y30" s="93"/>
      <c r="Z30" s="128"/>
      <c r="AA30" s="128"/>
      <c r="AB30" s="128"/>
      <c r="AC30" s="128"/>
      <c r="AD30" s="128"/>
      <c r="AE30" s="128"/>
      <c r="AF30" s="128"/>
      <c r="AG30" s="128"/>
      <c r="AH30" s="128"/>
      <c r="AI30" s="128"/>
      <c r="AJ30" s="128"/>
      <c r="AK30" s="128"/>
      <c r="AL30" s="128"/>
      <c r="AM30" s="128"/>
      <c r="AN30" s="128"/>
      <c r="AO30" s="128"/>
      <c r="AP30" s="128"/>
      <c r="AQ30" s="128"/>
      <c r="AR30" s="128"/>
      <c r="AS30" s="128"/>
      <c r="AT30" s="128"/>
      <c r="AU30" s="128"/>
      <c r="AV30" s="128"/>
      <c r="AW30" s="128"/>
      <c r="AX30" s="128"/>
      <c r="AY30" s="128"/>
      <c r="AZ30" s="128"/>
      <c r="BA30" s="128"/>
      <c r="BB30" s="128"/>
      <c r="BC30" s="128"/>
      <c r="BD30" s="128"/>
      <c r="BE30" s="128"/>
      <c r="BF30" s="128">
        <f t="shared" si="1"/>
        <v>0</v>
      </c>
      <c r="BG30" s="49">
        <f t="shared" si="0"/>
        <v>0</v>
      </c>
      <c r="BH30" s="85"/>
      <c r="BI30" s="94" t="s">
        <v>954</v>
      </c>
    </row>
    <row r="31" spans="1:61" s="56" customFormat="1" ht="115.5" thickTop="1" thickBot="1" x14ac:dyDescent="0.3">
      <c r="A31" s="83" t="s">
        <v>54</v>
      </c>
      <c r="B31" s="83" t="s">
        <v>115</v>
      </c>
      <c r="C31" s="83" t="s">
        <v>536</v>
      </c>
      <c r="D31" s="83" t="s">
        <v>537</v>
      </c>
      <c r="E31" s="83" t="s">
        <v>538</v>
      </c>
      <c r="F31" s="83" t="s">
        <v>539</v>
      </c>
      <c r="G31" s="83" t="s">
        <v>540</v>
      </c>
      <c r="H31" s="83" t="s">
        <v>541</v>
      </c>
      <c r="I31" s="83" t="s">
        <v>67</v>
      </c>
      <c r="J31" s="84">
        <v>7686</v>
      </c>
      <c r="K31" s="84">
        <v>7544</v>
      </c>
      <c r="L31" s="93" t="s">
        <v>961</v>
      </c>
      <c r="M31" s="86" t="s">
        <v>962</v>
      </c>
      <c r="N31" s="95">
        <v>2064917599</v>
      </c>
      <c r="O31" s="114" t="s">
        <v>982</v>
      </c>
      <c r="P31" s="84">
        <v>7686</v>
      </c>
      <c r="Q31" s="93"/>
      <c r="R31" s="93">
        <v>7561</v>
      </c>
      <c r="S31" s="158">
        <v>7391</v>
      </c>
      <c r="T31" s="93">
        <v>7561</v>
      </c>
      <c r="U31" s="277">
        <v>7774</v>
      </c>
      <c r="V31" s="93">
        <v>7561</v>
      </c>
      <c r="W31" s="93"/>
      <c r="X31" s="93">
        <v>7561</v>
      </c>
      <c r="Y31" s="93"/>
      <c r="Z31" s="128"/>
      <c r="AA31" s="128"/>
      <c r="AB31" s="128"/>
      <c r="AC31" s="128"/>
      <c r="AD31" s="128"/>
      <c r="AE31" s="128"/>
      <c r="AF31" s="128">
        <f>700100000+1203117.05+7154</f>
        <v>701310271.04999995</v>
      </c>
      <c r="AG31" s="128">
        <v>827839917</v>
      </c>
      <c r="AH31" s="128"/>
      <c r="AI31" s="128"/>
      <c r="AJ31" s="128"/>
      <c r="AK31" s="128"/>
      <c r="AL31" s="128"/>
      <c r="AM31" s="128"/>
      <c r="AN31" s="128"/>
      <c r="AO31" s="128"/>
      <c r="AP31" s="128"/>
      <c r="AQ31" s="128"/>
      <c r="AR31" s="128"/>
      <c r="AS31" s="128"/>
      <c r="AT31" s="150">
        <v>12947070.449999999</v>
      </c>
      <c r="AU31" s="128"/>
      <c r="AV31" s="128"/>
      <c r="AW31" s="128"/>
      <c r="AX31" s="128"/>
      <c r="AY31" s="128"/>
      <c r="AZ31" s="128"/>
      <c r="BA31" s="128"/>
      <c r="BB31" s="128">
        <v>173354430</v>
      </c>
      <c r="BC31" s="128"/>
      <c r="BD31" s="128"/>
      <c r="BE31" s="128"/>
      <c r="BF31" s="128">
        <f t="shared" si="1"/>
        <v>887611771.5</v>
      </c>
      <c r="BG31" s="49">
        <f t="shared" si="0"/>
        <v>827839917</v>
      </c>
      <c r="BH31" s="155" t="s">
        <v>1130</v>
      </c>
      <c r="BI31" s="94" t="s">
        <v>954</v>
      </c>
    </row>
    <row r="32" spans="1:61" s="56" customFormat="1" ht="200.25" thickTop="1" x14ac:dyDescent="0.25">
      <c r="A32" s="83" t="s">
        <v>54</v>
      </c>
      <c r="B32" s="83" t="s">
        <v>115</v>
      </c>
      <c r="C32" s="83" t="s">
        <v>536</v>
      </c>
      <c r="D32" s="83" t="s">
        <v>537</v>
      </c>
      <c r="E32" s="83" t="s">
        <v>538</v>
      </c>
      <c r="F32" s="83" t="s">
        <v>539</v>
      </c>
      <c r="G32" s="83" t="s">
        <v>542</v>
      </c>
      <c r="H32" s="83" t="s">
        <v>543</v>
      </c>
      <c r="I32" s="83" t="s">
        <v>67</v>
      </c>
      <c r="J32" s="84">
        <v>1500</v>
      </c>
      <c r="K32" s="84">
        <v>0</v>
      </c>
      <c r="L32" s="93"/>
      <c r="M32" s="86"/>
      <c r="N32" s="95">
        <v>2923000000</v>
      </c>
      <c r="O32" s="114" t="s">
        <v>963</v>
      </c>
      <c r="P32" s="84">
        <v>750</v>
      </c>
      <c r="Q32" s="93"/>
      <c r="R32" s="93"/>
      <c r="S32" s="93"/>
      <c r="T32" s="93"/>
      <c r="U32" s="93"/>
      <c r="V32" s="93"/>
      <c r="W32" s="93"/>
      <c r="X32" s="93">
        <v>750</v>
      </c>
      <c r="Y32" s="93"/>
      <c r="Z32" s="128"/>
      <c r="AA32" s="128"/>
      <c r="AB32" s="128"/>
      <c r="AC32" s="128"/>
      <c r="AD32" s="128"/>
      <c r="AE32" s="128"/>
      <c r="AF32" s="128"/>
      <c r="AG32" s="128"/>
      <c r="AH32" s="128"/>
      <c r="AI32" s="128"/>
      <c r="AJ32" s="128"/>
      <c r="AK32" s="128"/>
      <c r="AL32" s="128"/>
      <c r="AM32" s="128"/>
      <c r="AN32" s="128"/>
      <c r="AO32" s="128"/>
      <c r="AP32" s="128"/>
      <c r="AQ32" s="128"/>
      <c r="AR32" s="128"/>
      <c r="AS32" s="128"/>
      <c r="AT32" s="128"/>
      <c r="AU32" s="128"/>
      <c r="AV32" s="128"/>
      <c r="AW32" s="128"/>
      <c r="AX32" s="128"/>
      <c r="AY32" s="128"/>
      <c r="AZ32" s="128"/>
      <c r="BA32" s="128"/>
      <c r="BB32" s="128"/>
      <c r="BC32" s="128"/>
      <c r="BD32" s="128"/>
      <c r="BE32" s="128"/>
      <c r="BF32" s="128">
        <f t="shared" si="1"/>
        <v>0</v>
      </c>
      <c r="BG32" s="49">
        <f t="shared" si="0"/>
        <v>0</v>
      </c>
      <c r="BH32" s="85" t="s">
        <v>964</v>
      </c>
      <c r="BI32" s="94" t="s">
        <v>954</v>
      </c>
    </row>
    <row r="33" spans="1:61" s="56" customFormat="1" ht="120" x14ac:dyDescent="0.25">
      <c r="A33" s="83" t="s">
        <v>54</v>
      </c>
      <c r="B33" s="83" t="s">
        <v>115</v>
      </c>
      <c r="C33" s="83" t="s">
        <v>536</v>
      </c>
      <c r="D33" s="83" t="s">
        <v>537</v>
      </c>
      <c r="E33" s="83" t="s">
        <v>538</v>
      </c>
      <c r="F33" s="83" t="s">
        <v>539</v>
      </c>
      <c r="G33" s="83" t="s">
        <v>544</v>
      </c>
      <c r="H33" s="83" t="s">
        <v>545</v>
      </c>
      <c r="I33" s="83" t="s">
        <v>67</v>
      </c>
      <c r="J33" s="84">
        <v>4</v>
      </c>
      <c r="K33" s="84">
        <v>1</v>
      </c>
      <c r="L33" s="93" t="str">
        <f>+L31</f>
        <v xml:space="preserve">Optimización y cobertura del servicio de agua potable y saneamiento básico en el municipio de  Paz De Ariporo
</v>
      </c>
      <c r="M33" s="86" t="str">
        <f>+M31</f>
        <v xml:space="preserve">2020852500003
</v>
      </c>
      <c r="N33" s="95">
        <v>233737589</v>
      </c>
      <c r="O33" s="114" t="s">
        <v>990</v>
      </c>
      <c r="P33" s="84">
        <v>1</v>
      </c>
      <c r="Q33" s="93"/>
      <c r="R33" s="93"/>
      <c r="S33" s="93"/>
      <c r="T33" s="93">
        <v>1</v>
      </c>
      <c r="U33" s="93"/>
      <c r="V33" s="93"/>
      <c r="W33" s="93"/>
      <c r="X33" s="93"/>
      <c r="Y33" s="93"/>
      <c r="Z33" s="128"/>
      <c r="AA33" s="128"/>
      <c r="AB33" s="128"/>
      <c r="AC33" s="128"/>
      <c r="AD33" s="128"/>
      <c r="AE33" s="128"/>
      <c r="AF33" s="128"/>
      <c r="AG33" s="128"/>
      <c r="AH33" s="128"/>
      <c r="AI33" s="128"/>
      <c r="AJ33" s="128"/>
      <c r="AK33" s="128"/>
      <c r="AL33" s="128"/>
      <c r="AM33" s="128"/>
      <c r="AN33" s="128"/>
      <c r="AO33" s="128"/>
      <c r="AP33" s="128"/>
      <c r="AQ33" s="128"/>
      <c r="AR33" s="128"/>
      <c r="AS33" s="128"/>
      <c r="AT33" s="128"/>
      <c r="AU33" s="128"/>
      <c r="AV33" s="128"/>
      <c r="AW33" s="128"/>
      <c r="AX33" s="128"/>
      <c r="AY33" s="128"/>
      <c r="AZ33" s="128"/>
      <c r="BA33" s="128"/>
      <c r="BB33" s="128">
        <v>233737589</v>
      </c>
      <c r="BC33" s="128"/>
      <c r="BD33" s="128"/>
      <c r="BE33" s="128"/>
      <c r="BF33" s="128">
        <f t="shared" si="1"/>
        <v>233737589</v>
      </c>
      <c r="BG33" s="49">
        <f t="shared" si="0"/>
        <v>0</v>
      </c>
      <c r="BH33" s="85" t="s">
        <v>965</v>
      </c>
      <c r="BI33" s="94" t="s">
        <v>954</v>
      </c>
    </row>
    <row r="34" spans="1:61" s="56" customFormat="1" ht="123.6" customHeight="1" x14ac:dyDescent="0.25">
      <c r="A34" s="83" t="s">
        <v>54</v>
      </c>
      <c r="B34" s="83" t="s">
        <v>115</v>
      </c>
      <c r="C34" s="83" t="s">
        <v>536</v>
      </c>
      <c r="D34" s="83" t="s">
        <v>537</v>
      </c>
      <c r="E34" s="83" t="s">
        <v>538</v>
      </c>
      <c r="F34" s="83" t="s">
        <v>539</v>
      </c>
      <c r="G34" s="83" t="s">
        <v>546</v>
      </c>
      <c r="H34" s="83" t="s">
        <v>547</v>
      </c>
      <c r="I34" s="83" t="s">
        <v>535</v>
      </c>
      <c r="J34" s="84">
        <v>10</v>
      </c>
      <c r="K34" s="84">
        <v>0</v>
      </c>
      <c r="L34" s="93"/>
      <c r="M34" s="86"/>
      <c r="N34" s="95">
        <f>+N32</f>
        <v>2923000000</v>
      </c>
      <c r="O34" s="114" t="str">
        <f>+O32</f>
        <v>Se gestionaran mediante la ejecución del proyecto CONSTRUCCIÓN DE LAS REDES DE ACUEDUCTO, ALCANTARILLADO
SANITARIO Y OBRAS COMPLEMENTARIAS EN LOS BARRIOS DEL 
SECTOR NOROCCIDENTAL DEL ÁREA URBANA DEL MUNICIPIO DE
PAZ DE ARIPORO - CASANARE</v>
      </c>
      <c r="P34" s="84">
        <v>5</v>
      </c>
      <c r="Q34" s="93"/>
      <c r="R34" s="93"/>
      <c r="S34" s="93"/>
      <c r="T34" s="93"/>
      <c r="U34" s="93"/>
      <c r="V34" s="93"/>
      <c r="W34" s="93"/>
      <c r="X34" s="93">
        <v>5</v>
      </c>
      <c r="Y34" s="93"/>
      <c r="Z34" s="128"/>
      <c r="AA34" s="128"/>
      <c r="AB34" s="128"/>
      <c r="AC34" s="128"/>
      <c r="AD34" s="128"/>
      <c r="AE34" s="128"/>
      <c r="AF34" s="128"/>
      <c r="AG34" s="128"/>
      <c r="AH34" s="128"/>
      <c r="AI34" s="128"/>
      <c r="AJ34" s="128"/>
      <c r="AK34" s="128"/>
      <c r="AL34" s="128"/>
      <c r="AM34" s="128"/>
      <c r="AN34" s="128"/>
      <c r="AO34" s="128"/>
      <c r="AP34" s="128"/>
      <c r="AQ34" s="128"/>
      <c r="AR34" s="128"/>
      <c r="AS34" s="128"/>
      <c r="AT34" s="128"/>
      <c r="AU34" s="128"/>
      <c r="AV34" s="128"/>
      <c r="AW34" s="128"/>
      <c r="AX34" s="128"/>
      <c r="AY34" s="128"/>
      <c r="AZ34" s="128"/>
      <c r="BA34" s="128"/>
      <c r="BB34" s="128"/>
      <c r="BC34" s="128"/>
      <c r="BD34" s="128"/>
      <c r="BE34" s="128"/>
      <c r="BF34" s="128">
        <f t="shared" si="1"/>
        <v>0</v>
      </c>
      <c r="BG34" s="49">
        <f t="shared" si="0"/>
        <v>0</v>
      </c>
      <c r="BH34" s="85" t="s">
        <v>966</v>
      </c>
      <c r="BI34" s="94" t="s">
        <v>954</v>
      </c>
    </row>
    <row r="35" spans="1:61" s="56" customFormat="1" ht="150" x14ac:dyDescent="0.25">
      <c r="A35" s="83" t="s">
        <v>54</v>
      </c>
      <c r="B35" s="83" t="s">
        <v>115</v>
      </c>
      <c r="C35" s="83" t="s">
        <v>536</v>
      </c>
      <c r="D35" s="83" t="s">
        <v>537</v>
      </c>
      <c r="E35" s="83" t="s">
        <v>538</v>
      </c>
      <c r="F35" s="83" t="s">
        <v>539</v>
      </c>
      <c r="G35" s="83" t="s">
        <v>548</v>
      </c>
      <c r="H35" s="83" t="s">
        <v>549</v>
      </c>
      <c r="I35" s="83" t="s">
        <v>67</v>
      </c>
      <c r="J35" s="84">
        <v>5</v>
      </c>
      <c r="K35" s="84">
        <v>0</v>
      </c>
      <c r="L35" s="93"/>
      <c r="M35" s="86"/>
      <c r="N35" s="95"/>
      <c r="O35" s="114" t="s">
        <v>985</v>
      </c>
      <c r="P35" s="84">
        <v>0</v>
      </c>
      <c r="Q35" s="93"/>
      <c r="R35" s="93"/>
      <c r="S35" s="93"/>
      <c r="T35" s="93"/>
      <c r="U35" s="93"/>
      <c r="V35" s="93"/>
      <c r="W35" s="93"/>
      <c r="X35" s="93"/>
      <c r="Y35" s="93"/>
      <c r="Z35" s="128"/>
      <c r="AA35" s="128"/>
      <c r="AB35" s="128">
        <v>100000000</v>
      </c>
      <c r="AC35" s="128">
        <v>14000000</v>
      </c>
      <c r="AD35" s="128"/>
      <c r="AE35" s="128"/>
      <c r="AF35" s="128"/>
      <c r="AG35" s="128"/>
      <c r="AH35" s="128"/>
      <c r="AI35" s="128"/>
      <c r="AJ35" s="128"/>
      <c r="AK35" s="128"/>
      <c r="AL35" s="128"/>
      <c r="AM35" s="128"/>
      <c r="AN35" s="128"/>
      <c r="AO35" s="128"/>
      <c r="AP35" s="128"/>
      <c r="AQ35" s="128"/>
      <c r="AR35" s="128"/>
      <c r="AS35" s="128"/>
      <c r="AT35" s="128"/>
      <c r="AU35" s="128"/>
      <c r="AV35" s="128"/>
      <c r="AW35" s="128"/>
      <c r="AX35" s="128"/>
      <c r="AY35" s="128"/>
      <c r="AZ35" s="128"/>
      <c r="BA35" s="128"/>
      <c r="BB35" s="128"/>
      <c r="BC35" s="128"/>
      <c r="BD35" s="128"/>
      <c r="BE35" s="128"/>
      <c r="BF35" s="128">
        <f t="shared" si="1"/>
        <v>100000000</v>
      </c>
      <c r="BG35" s="49">
        <f t="shared" si="0"/>
        <v>14000000</v>
      </c>
      <c r="BH35" s="155" t="s">
        <v>1098</v>
      </c>
      <c r="BI35" s="94" t="s">
        <v>954</v>
      </c>
    </row>
    <row r="36" spans="1:61" s="56" customFormat="1" ht="120" x14ac:dyDescent="0.25">
      <c r="A36" s="83" t="s">
        <v>54</v>
      </c>
      <c r="B36" s="83" t="s">
        <v>115</v>
      </c>
      <c r="C36" s="83" t="s">
        <v>536</v>
      </c>
      <c r="D36" s="83" t="s">
        <v>537</v>
      </c>
      <c r="E36" s="83" t="s">
        <v>538</v>
      </c>
      <c r="F36" s="83" t="s">
        <v>539</v>
      </c>
      <c r="G36" s="83" t="s">
        <v>550</v>
      </c>
      <c r="H36" s="83" t="s">
        <v>551</v>
      </c>
      <c r="I36" s="83" t="s">
        <v>67</v>
      </c>
      <c r="J36" s="84">
        <v>3</v>
      </c>
      <c r="K36" s="84">
        <v>1</v>
      </c>
      <c r="L36" s="93" t="s">
        <v>967</v>
      </c>
      <c r="M36" s="86"/>
      <c r="N36" s="95"/>
      <c r="O36" s="114" t="s">
        <v>991</v>
      </c>
      <c r="P36" s="84">
        <v>1</v>
      </c>
      <c r="Q36" s="93"/>
      <c r="R36" s="93"/>
      <c r="S36" s="93"/>
      <c r="T36" s="93"/>
      <c r="U36" s="93"/>
      <c r="V36" s="93"/>
      <c r="W36" s="93">
        <v>1</v>
      </c>
      <c r="X36" s="93"/>
      <c r="Y36" s="93"/>
      <c r="Z36" s="128"/>
      <c r="AA36" s="128"/>
      <c r="AB36" s="128"/>
      <c r="AC36" s="128"/>
      <c r="AD36" s="128"/>
      <c r="AE36" s="128"/>
      <c r="AF36" s="128"/>
      <c r="AG36" s="128"/>
      <c r="AH36" s="128"/>
      <c r="AI36" s="128"/>
      <c r="AJ36" s="128"/>
      <c r="AK36" s="128"/>
      <c r="AL36" s="128"/>
      <c r="AM36" s="128"/>
      <c r="AN36" s="128"/>
      <c r="AO36" s="128"/>
      <c r="AP36" s="128"/>
      <c r="AQ36" s="128"/>
      <c r="AR36" s="128"/>
      <c r="AS36" s="128"/>
      <c r="AT36" s="128"/>
      <c r="AU36" s="128"/>
      <c r="AV36" s="128"/>
      <c r="AW36" s="128"/>
      <c r="AX36" s="128"/>
      <c r="AY36" s="128"/>
      <c r="AZ36" s="128"/>
      <c r="BA36" s="128"/>
      <c r="BB36" s="128"/>
      <c r="BC36" s="128"/>
      <c r="BD36" s="128"/>
      <c r="BE36" s="128"/>
      <c r="BF36" s="128">
        <f t="shared" si="1"/>
        <v>0</v>
      </c>
      <c r="BG36" s="49">
        <f t="shared" si="0"/>
        <v>0</v>
      </c>
      <c r="BH36" s="85"/>
      <c r="BI36" s="94" t="s">
        <v>954</v>
      </c>
    </row>
    <row r="37" spans="1:61" s="56" customFormat="1" ht="105" x14ac:dyDescent="0.25">
      <c r="A37" s="83" t="s">
        <v>54</v>
      </c>
      <c r="B37" s="83" t="s">
        <v>115</v>
      </c>
      <c r="C37" s="83" t="s">
        <v>536</v>
      </c>
      <c r="D37" s="83" t="s">
        <v>537</v>
      </c>
      <c r="E37" s="83" t="s">
        <v>538</v>
      </c>
      <c r="F37" s="83" t="s">
        <v>539</v>
      </c>
      <c r="G37" s="83" t="s">
        <v>552</v>
      </c>
      <c r="H37" s="83" t="s">
        <v>553</v>
      </c>
      <c r="I37" s="83" t="s">
        <v>67</v>
      </c>
      <c r="J37" s="84">
        <v>50</v>
      </c>
      <c r="K37" s="84">
        <v>0</v>
      </c>
      <c r="L37" s="93"/>
      <c r="M37" s="86"/>
      <c r="N37" s="95"/>
      <c r="O37" s="114" t="s">
        <v>807</v>
      </c>
      <c r="P37" s="84">
        <v>0</v>
      </c>
      <c r="Q37" s="93"/>
      <c r="R37" s="93"/>
      <c r="S37" s="93"/>
      <c r="T37" s="93"/>
      <c r="U37" s="93"/>
      <c r="V37" s="93"/>
      <c r="W37" s="93"/>
      <c r="X37" s="93"/>
      <c r="Y37" s="93"/>
      <c r="Z37" s="128"/>
      <c r="AA37" s="128"/>
      <c r="AB37" s="128"/>
      <c r="AC37" s="128"/>
      <c r="AD37" s="128"/>
      <c r="AE37" s="128"/>
      <c r="AF37" s="128"/>
      <c r="AG37" s="128"/>
      <c r="AH37" s="128"/>
      <c r="AI37" s="128"/>
      <c r="AJ37" s="128"/>
      <c r="AK37" s="128"/>
      <c r="AL37" s="128"/>
      <c r="AM37" s="128"/>
      <c r="AN37" s="128"/>
      <c r="AO37" s="128"/>
      <c r="AP37" s="128"/>
      <c r="AQ37" s="128"/>
      <c r="AR37" s="128"/>
      <c r="AS37" s="128"/>
      <c r="AT37" s="128"/>
      <c r="AU37" s="128"/>
      <c r="AV37" s="128"/>
      <c r="AW37" s="128"/>
      <c r="AX37" s="128"/>
      <c r="AY37" s="128"/>
      <c r="AZ37" s="128"/>
      <c r="BA37" s="128"/>
      <c r="BB37" s="128"/>
      <c r="BC37" s="128"/>
      <c r="BD37" s="128"/>
      <c r="BE37" s="128"/>
      <c r="BF37" s="128">
        <f t="shared" si="1"/>
        <v>0</v>
      </c>
      <c r="BG37" s="49">
        <f t="shared" si="0"/>
        <v>0</v>
      </c>
      <c r="BH37" s="85"/>
      <c r="BI37" s="94" t="s">
        <v>954</v>
      </c>
    </row>
    <row r="38" spans="1:61" s="56" customFormat="1" ht="199.5" x14ac:dyDescent="0.25">
      <c r="A38" s="83" t="s">
        <v>54</v>
      </c>
      <c r="B38" s="83" t="s">
        <v>115</v>
      </c>
      <c r="C38" s="83" t="s">
        <v>536</v>
      </c>
      <c r="D38" s="83" t="s">
        <v>537</v>
      </c>
      <c r="E38" s="83" t="s">
        <v>538</v>
      </c>
      <c r="F38" s="83" t="s">
        <v>539</v>
      </c>
      <c r="G38" s="83" t="s">
        <v>554</v>
      </c>
      <c r="H38" s="83" t="s">
        <v>549</v>
      </c>
      <c r="I38" s="83" t="s">
        <v>67</v>
      </c>
      <c r="J38" s="84">
        <v>15</v>
      </c>
      <c r="K38" s="84">
        <v>0</v>
      </c>
      <c r="L38" s="93"/>
      <c r="M38" s="86"/>
      <c r="N38" s="95">
        <f>+N34</f>
        <v>2923000000</v>
      </c>
      <c r="O38" s="114" t="str">
        <f>+O34</f>
        <v>Se gestionaran mediante la ejecución del proyecto CONSTRUCCIÓN DE LAS REDES DE ACUEDUCTO, ALCANTARILLADO
SANITARIO Y OBRAS COMPLEMENTARIAS EN LOS BARRIOS DEL 
SECTOR NOROCCIDENTAL DEL ÁREA URBANA DEL MUNICIPIO DE
PAZ DE ARIPORO - CASANARE</v>
      </c>
      <c r="P38" s="84">
        <v>5</v>
      </c>
      <c r="Q38" s="93"/>
      <c r="R38" s="93"/>
      <c r="S38" s="93"/>
      <c r="T38" s="93"/>
      <c r="U38" s="93"/>
      <c r="V38" s="93"/>
      <c r="W38" s="93"/>
      <c r="X38" s="93">
        <v>5</v>
      </c>
      <c r="Y38" s="93"/>
      <c r="Z38" s="128"/>
      <c r="AA38" s="128"/>
      <c r="AB38" s="128"/>
      <c r="AC38" s="128"/>
      <c r="AD38" s="128"/>
      <c r="AE38" s="128"/>
      <c r="AF38" s="128"/>
      <c r="AG38" s="128"/>
      <c r="AH38" s="128"/>
      <c r="AI38" s="128"/>
      <c r="AJ38" s="128"/>
      <c r="AK38" s="128"/>
      <c r="AL38" s="128"/>
      <c r="AM38" s="128"/>
      <c r="AN38" s="128"/>
      <c r="AO38" s="128"/>
      <c r="AP38" s="128"/>
      <c r="AQ38" s="128"/>
      <c r="AR38" s="128"/>
      <c r="AS38" s="128"/>
      <c r="AT38" s="128"/>
      <c r="AU38" s="128"/>
      <c r="AV38" s="128"/>
      <c r="AW38" s="128"/>
      <c r="AX38" s="128"/>
      <c r="AY38" s="128"/>
      <c r="AZ38" s="128"/>
      <c r="BA38" s="128"/>
      <c r="BB38" s="128"/>
      <c r="BC38" s="128"/>
      <c r="BD38" s="128">
        <f>+BD34</f>
        <v>0</v>
      </c>
      <c r="BE38" s="128"/>
      <c r="BF38" s="128">
        <f t="shared" si="1"/>
        <v>0</v>
      </c>
      <c r="BG38" s="49">
        <f t="shared" si="0"/>
        <v>0</v>
      </c>
      <c r="BH38" s="85" t="str">
        <f>+BH34</f>
        <v>proyecto listo para financiar con recursos regalias</v>
      </c>
      <c r="BI38" s="94" t="s">
        <v>954</v>
      </c>
    </row>
    <row r="39" spans="1:61" s="56" customFormat="1" ht="90" x14ac:dyDescent="0.25">
      <c r="A39" s="83" t="s">
        <v>54</v>
      </c>
      <c r="B39" s="83" t="s">
        <v>115</v>
      </c>
      <c r="C39" s="83" t="s">
        <v>536</v>
      </c>
      <c r="D39" s="83" t="s">
        <v>537</v>
      </c>
      <c r="E39" s="83" t="s">
        <v>555</v>
      </c>
      <c r="F39" s="83" t="s">
        <v>556</v>
      </c>
      <c r="G39" s="83" t="s">
        <v>557</v>
      </c>
      <c r="H39" s="83" t="s">
        <v>541</v>
      </c>
      <c r="I39" s="83" t="s">
        <v>67</v>
      </c>
      <c r="J39" s="84">
        <v>7269</v>
      </c>
      <c r="K39" s="84">
        <v>7269</v>
      </c>
      <c r="L39" s="93" t="str">
        <f>+L31</f>
        <v xml:space="preserve">Optimización y cobertura del servicio de agua potable y saneamiento básico en el municipio de  Paz De Ariporo
</v>
      </c>
      <c r="M39" s="86" t="str">
        <f>+M31</f>
        <v xml:space="preserve">2020852500003
</v>
      </c>
      <c r="N39" s="95">
        <f>+N31</f>
        <v>2064917599</v>
      </c>
      <c r="O39" s="114" t="str">
        <f>+O31</f>
        <v>Suscripcion de convenio interadministrativo para el pago de subsidios de acueducto, alcantarillado y aseo</v>
      </c>
      <c r="P39" s="84">
        <v>7269</v>
      </c>
      <c r="Q39" s="93"/>
      <c r="R39" s="93">
        <v>7161</v>
      </c>
      <c r="S39" s="158">
        <v>6985</v>
      </c>
      <c r="T39" s="93">
        <v>7161</v>
      </c>
      <c r="U39" s="158">
        <v>7788</v>
      </c>
      <c r="V39" s="93">
        <v>7161</v>
      </c>
      <c r="W39" s="93"/>
      <c r="X39" s="93">
        <v>7161</v>
      </c>
      <c r="Y39" s="93"/>
      <c r="Z39" s="128"/>
      <c r="AA39" s="128"/>
      <c r="AB39" s="128"/>
      <c r="AC39" s="128"/>
      <c r="AD39" s="128"/>
      <c r="AE39" s="128"/>
      <c r="AF39" s="128">
        <v>375210142</v>
      </c>
      <c r="AG39" s="128">
        <v>795180654</v>
      </c>
      <c r="AH39" s="128"/>
      <c r="AI39" s="128"/>
      <c r="AJ39" s="128"/>
      <c r="AK39" s="128"/>
      <c r="AL39" s="128"/>
      <c r="AM39" s="128"/>
      <c r="AN39" s="128"/>
      <c r="AO39" s="128"/>
      <c r="AP39" s="128"/>
      <c r="AQ39" s="128"/>
      <c r="AR39" s="128"/>
      <c r="AS39" s="128"/>
      <c r="AT39" s="128"/>
      <c r="AU39" s="128"/>
      <c r="AV39" s="128"/>
      <c r="AW39" s="128"/>
      <c r="AX39" s="128"/>
      <c r="AY39" s="128"/>
      <c r="AZ39" s="128"/>
      <c r="BA39" s="128"/>
      <c r="BB39" s="128"/>
      <c r="BC39" s="128"/>
      <c r="BD39" s="128"/>
      <c r="BE39" s="128"/>
      <c r="BF39" s="128">
        <f t="shared" si="1"/>
        <v>375210142</v>
      </c>
      <c r="BG39" s="49">
        <f t="shared" si="0"/>
        <v>795180654</v>
      </c>
      <c r="BH39" s="155" t="s">
        <v>1096</v>
      </c>
      <c r="BI39" s="94" t="s">
        <v>954</v>
      </c>
    </row>
    <row r="40" spans="1:61" s="56" customFormat="1" ht="105" x14ac:dyDescent="0.25">
      <c r="A40" s="83" t="s">
        <v>54</v>
      </c>
      <c r="B40" s="83" t="s">
        <v>115</v>
      </c>
      <c r="C40" s="83" t="s">
        <v>536</v>
      </c>
      <c r="D40" s="83" t="s">
        <v>537</v>
      </c>
      <c r="E40" s="83" t="s">
        <v>555</v>
      </c>
      <c r="F40" s="83" t="s">
        <v>556</v>
      </c>
      <c r="G40" s="83" t="s">
        <v>558</v>
      </c>
      <c r="H40" s="83" t="s">
        <v>559</v>
      </c>
      <c r="I40" s="83" t="s">
        <v>67</v>
      </c>
      <c r="J40" s="84">
        <v>1500</v>
      </c>
      <c r="K40" s="84">
        <v>0</v>
      </c>
      <c r="L40" s="93"/>
      <c r="M40" s="86"/>
      <c r="N40" s="95"/>
      <c r="O40" s="114" t="s">
        <v>807</v>
      </c>
      <c r="P40" s="84">
        <v>0</v>
      </c>
      <c r="Q40" s="93"/>
      <c r="R40" s="93"/>
      <c r="S40" s="93"/>
      <c r="T40" s="93"/>
      <c r="U40" s="93"/>
      <c r="V40" s="93"/>
      <c r="W40" s="93"/>
      <c r="X40" s="93"/>
      <c r="Y40" s="93"/>
      <c r="Z40" s="128"/>
      <c r="AA40" s="128"/>
      <c r="AB40" s="128"/>
      <c r="AC40" s="128"/>
      <c r="AD40" s="128"/>
      <c r="AE40" s="128"/>
      <c r="AF40" s="128"/>
      <c r="AG40" s="128"/>
      <c r="AH40" s="128"/>
      <c r="AI40" s="128"/>
      <c r="AJ40" s="128"/>
      <c r="AK40" s="128"/>
      <c r="AL40" s="128"/>
      <c r="AM40" s="128"/>
      <c r="AN40" s="128"/>
      <c r="AO40" s="128"/>
      <c r="AP40" s="128"/>
      <c r="AQ40" s="128"/>
      <c r="AR40" s="128"/>
      <c r="AS40" s="128"/>
      <c r="AT40" s="128"/>
      <c r="AU40" s="128"/>
      <c r="AV40" s="128"/>
      <c r="AW40" s="128"/>
      <c r="AX40" s="128"/>
      <c r="AY40" s="128"/>
      <c r="AZ40" s="128"/>
      <c r="BA40" s="128"/>
      <c r="BB40" s="128"/>
      <c r="BC40" s="128"/>
      <c r="BD40" s="128"/>
      <c r="BE40" s="128"/>
      <c r="BF40" s="128">
        <f t="shared" si="1"/>
        <v>0</v>
      </c>
      <c r="BG40" s="49">
        <f t="shared" si="0"/>
        <v>0</v>
      </c>
      <c r="BH40" s="85"/>
      <c r="BI40" s="94" t="s">
        <v>954</v>
      </c>
    </row>
    <row r="41" spans="1:61" s="56" customFormat="1" ht="171" x14ac:dyDescent="0.25">
      <c r="A41" s="83" t="s">
        <v>54</v>
      </c>
      <c r="B41" s="83" t="s">
        <v>115</v>
      </c>
      <c r="C41" s="83" t="s">
        <v>536</v>
      </c>
      <c r="D41" s="83" t="s">
        <v>537</v>
      </c>
      <c r="E41" s="83" t="s">
        <v>555</v>
      </c>
      <c r="F41" s="83" t="s">
        <v>556</v>
      </c>
      <c r="G41" s="83" t="s">
        <v>560</v>
      </c>
      <c r="H41" s="83" t="s">
        <v>545</v>
      </c>
      <c r="I41" s="83" t="s">
        <v>67</v>
      </c>
      <c r="J41" s="84">
        <v>1</v>
      </c>
      <c r="K41" s="84">
        <v>0</v>
      </c>
      <c r="L41" s="93"/>
      <c r="M41" s="86"/>
      <c r="N41" s="95" t="s">
        <v>968</v>
      </c>
      <c r="O41" s="114" t="s">
        <v>992</v>
      </c>
      <c r="P41" s="84">
        <v>1</v>
      </c>
      <c r="Q41" s="93"/>
      <c r="R41" s="93">
        <v>1</v>
      </c>
      <c r="S41" s="152">
        <v>0</v>
      </c>
      <c r="T41" s="93"/>
      <c r="U41" s="93"/>
      <c r="V41" s="93"/>
      <c r="W41" s="93"/>
      <c r="X41" s="93"/>
      <c r="Y41" s="93"/>
      <c r="Z41" s="128"/>
      <c r="AA41" s="128"/>
      <c r="AB41" s="128"/>
      <c r="AC41" s="128"/>
      <c r="AD41" s="128"/>
      <c r="AE41" s="128"/>
      <c r="AF41" s="128"/>
      <c r="AG41" s="128"/>
      <c r="AH41" s="128"/>
      <c r="AI41" s="128"/>
      <c r="AJ41" s="128"/>
      <c r="AK41" s="128"/>
      <c r="AL41" s="128"/>
      <c r="AM41" s="128"/>
      <c r="AN41" s="128"/>
      <c r="AO41" s="128"/>
      <c r="AP41" s="128"/>
      <c r="AQ41" s="128"/>
      <c r="AR41" s="128"/>
      <c r="AS41" s="128"/>
      <c r="AT41" s="128"/>
      <c r="AU41" s="128"/>
      <c r="AV41" s="128"/>
      <c r="AW41" s="128"/>
      <c r="AX41" s="128"/>
      <c r="AY41" s="128"/>
      <c r="AZ41" s="128"/>
      <c r="BA41" s="128"/>
      <c r="BB41" s="128"/>
      <c r="BC41" s="128"/>
      <c r="BD41" s="128"/>
      <c r="BE41" s="128"/>
      <c r="BF41" s="128">
        <f t="shared" si="1"/>
        <v>0</v>
      </c>
      <c r="BG41" s="49">
        <f t="shared" si="0"/>
        <v>0</v>
      </c>
      <c r="BH41" s="85" t="s">
        <v>969</v>
      </c>
      <c r="BI41" s="94" t="s">
        <v>954</v>
      </c>
    </row>
    <row r="42" spans="1:61" s="56" customFormat="1" ht="199.5" x14ac:dyDescent="0.25">
      <c r="A42" s="83" t="s">
        <v>54</v>
      </c>
      <c r="B42" s="83" t="s">
        <v>115</v>
      </c>
      <c r="C42" s="83" t="s">
        <v>536</v>
      </c>
      <c r="D42" s="83" t="s">
        <v>537</v>
      </c>
      <c r="E42" s="83" t="s">
        <v>555</v>
      </c>
      <c r="F42" s="83" t="s">
        <v>556</v>
      </c>
      <c r="G42" s="83" t="s">
        <v>561</v>
      </c>
      <c r="H42" s="83" t="s">
        <v>562</v>
      </c>
      <c r="I42" s="83" t="s">
        <v>563</v>
      </c>
      <c r="J42" s="84">
        <v>10</v>
      </c>
      <c r="K42" s="84">
        <v>0</v>
      </c>
      <c r="L42" s="93"/>
      <c r="M42" s="86"/>
      <c r="N42" s="95">
        <f>+N34</f>
        <v>2923000000</v>
      </c>
      <c r="O42" s="114" t="str">
        <f>+O34</f>
        <v>Se gestionaran mediante la ejecución del proyecto CONSTRUCCIÓN DE LAS REDES DE ACUEDUCTO, ALCANTARILLADO
SANITARIO Y OBRAS COMPLEMENTARIAS EN LOS BARRIOS DEL 
SECTOR NOROCCIDENTAL DEL ÁREA URBANA DEL MUNICIPIO DE
PAZ DE ARIPORO - CASANARE</v>
      </c>
      <c r="P42" s="84">
        <v>5</v>
      </c>
      <c r="Q42" s="93"/>
      <c r="R42" s="93"/>
      <c r="S42" s="93"/>
      <c r="T42" s="93"/>
      <c r="U42" s="93"/>
      <c r="V42" s="93"/>
      <c r="W42" s="93"/>
      <c r="X42" s="93">
        <v>5</v>
      </c>
      <c r="Y42" s="93"/>
      <c r="Z42" s="128"/>
      <c r="AA42" s="128"/>
      <c r="AB42" s="128"/>
      <c r="AC42" s="128"/>
      <c r="AD42" s="128"/>
      <c r="AE42" s="128"/>
      <c r="AF42" s="128"/>
      <c r="AG42" s="128"/>
      <c r="AH42" s="128"/>
      <c r="AI42" s="128"/>
      <c r="AJ42" s="128"/>
      <c r="AK42" s="128"/>
      <c r="AL42" s="128"/>
      <c r="AM42" s="128"/>
      <c r="AN42" s="128"/>
      <c r="AO42" s="128"/>
      <c r="AP42" s="128"/>
      <c r="AQ42" s="128"/>
      <c r="AR42" s="128"/>
      <c r="AS42" s="128"/>
      <c r="AT42" s="128"/>
      <c r="AU42" s="128"/>
      <c r="AV42" s="128"/>
      <c r="AW42" s="128"/>
      <c r="AX42" s="128"/>
      <c r="AY42" s="128"/>
      <c r="AZ42" s="128"/>
      <c r="BA42" s="128"/>
      <c r="BB42" s="128"/>
      <c r="BC42" s="128"/>
      <c r="BD42" s="128"/>
      <c r="BE42" s="128"/>
      <c r="BF42" s="128">
        <f t="shared" si="1"/>
        <v>0</v>
      </c>
      <c r="BG42" s="49">
        <f t="shared" si="0"/>
        <v>0</v>
      </c>
      <c r="BH42" s="85" t="s">
        <v>966</v>
      </c>
      <c r="BI42" s="94" t="s">
        <v>954</v>
      </c>
    </row>
    <row r="43" spans="1:61" s="56" customFormat="1" ht="135" x14ac:dyDescent="0.25">
      <c r="A43" s="83" t="s">
        <v>54</v>
      </c>
      <c r="B43" s="83" t="s">
        <v>115</v>
      </c>
      <c r="C43" s="83" t="s">
        <v>536</v>
      </c>
      <c r="D43" s="83" t="s">
        <v>537</v>
      </c>
      <c r="E43" s="83" t="s">
        <v>555</v>
      </c>
      <c r="F43" s="83" t="s">
        <v>556</v>
      </c>
      <c r="G43" s="83" t="s">
        <v>564</v>
      </c>
      <c r="H43" s="83" t="s">
        <v>565</v>
      </c>
      <c r="I43" s="83" t="s">
        <v>67</v>
      </c>
      <c r="J43" s="84">
        <v>1</v>
      </c>
      <c r="K43" s="84">
        <v>0</v>
      </c>
      <c r="L43" s="93"/>
      <c r="M43" s="86"/>
      <c r="N43" s="95"/>
      <c r="O43" s="114" t="s">
        <v>807</v>
      </c>
      <c r="P43" s="84">
        <v>0</v>
      </c>
      <c r="Q43" s="93"/>
      <c r="R43" s="93"/>
      <c r="S43" s="93"/>
      <c r="T43" s="93"/>
      <c r="U43" s="93"/>
      <c r="V43" s="93"/>
      <c r="W43" s="93"/>
      <c r="X43" s="93"/>
      <c r="Y43" s="93"/>
      <c r="Z43" s="128"/>
      <c r="AA43" s="128"/>
      <c r="AB43" s="128"/>
      <c r="AC43" s="128"/>
      <c r="AD43" s="128"/>
      <c r="AE43" s="128"/>
      <c r="AF43" s="128"/>
      <c r="AG43" s="128"/>
      <c r="AH43" s="128"/>
      <c r="AI43" s="128"/>
      <c r="AJ43" s="128"/>
      <c r="AK43" s="128"/>
      <c r="AL43" s="128"/>
      <c r="AM43" s="128"/>
      <c r="AN43" s="128"/>
      <c r="AO43" s="128"/>
      <c r="AP43" s="128"/>
      <c r="AQ43" s="128"/>
      <c r="AR43" s="128"/>
      <c r="AS43" s="128"/>
      <c r="AT43" s="128"/>
      <c r="AU43" s="128"/>
      <c r="AV43" s="128"/>
      <c r="AW43" s="128"/>
      <c r="AX43" s="128"/>
      <c r="AY43" s="128"/>
      <c r="AZ43" s="128"/>
      <c r="BA43" s="128"/>
      <c r="BB43" s="128"/>
      <c r="BC43" s="128"/>
      <c r="BD43" s="128"/>
      <c r="BE43" s="128"/>
      <c r="BF43" s="128">
        <f t="shared" si="1"/>
        <v>0</v>
      </c>
      <c r="BG43" s="49">
        <f t="shared" si="0"/>
        <v>0</v>
      </c>
      <c r="BH43" s="85"/>
      <c r="BI43" s="94" t="s">
        <v>954</v>
      </c>
    </row>
    <row r="44" spans="1:61" s="56" customFormat="1" ht="120" x14ac:dyDescent="0.25">
      <c r="A44" s="83" t="s">
        <v>54</v>
      </c>
      <c r="B44" s="83" t="s">
        <v>115</v>
      </c>
      <c r="C44" s="83" t="s">
        <v>536</v>
      </c>
      <c r="D44" s="83" t="s">
        <v>537</v>
      </c>
      <c r="E44" s="83" t="s">
        <v>555</v>
      </c>
      <c r="F44" s="83" t="s">
        <v>556</v>
      </c>
      <c r="G44" s="83" t="s">
        <v>566</v>
      </c>
      <c r="H44" s="83" t="s">
        <v>567</v>
      </c>
      <c r="I44" s="83" t="s">
        <v>67</v>
      </c>
      <c r="J44" s="84">
        <v>5</v>
      </c>
      <c r="K44" s="84">
        <v>0</v>
      </c>
      <c r="L44" s="93" t="s">
        <v>967</v>
      </c>
      <c r="M44" s="86"/>
      <c r="N44" s="95"/>
      <c r="O44" s="114" t="s">
        <v>991</v>
      </c>
      <c r="P44" s="84">
        <v>1</v>
      </c>
      <c r="Q44" s="93"/>
      <c r="R44" s="93"/>
      <c r="S44" s="93"/>
      <c r="T44" s="93"/>
      <c r="U44" s="93"/>
      <c r="V44" s="93"/>
      <c r="W44" s="93"/>
      <c r="X44" s="93">
        <v>1</v>
      </c>
      <c r="Y44" s="93"/>
      <c r="Z44" s="128"/>
      <c r="AA44" s="128"/>
      <c r="AB44" s="128"/>
      <c r="AC44" s="128"/>
      <c r="AD44" s="128"/>
      <c r="AE44" s="128"/>
      <c r="AF44" s="128"/>
      <c r="AG44" s="128"/>
      <c r="AH44" s="128"/>
      <c r="AI44" s="128"/>
      <c r="AJ44" s="128"/>
      <c r="AK44" s="128"/>
      <c r="AL44" s="128"/>
      <c r="AM44" s="128"/>
      <c r="AN44" s="128"/>
      <c r="AO44" s="128"/>
      <c r="AP44" s="128"/>
      <c r="AQ44" s="128"/>
      <c r="AR44" s="128"/>
      <c r="AS44" s="128"/>
      <c r="AT44" s="128"/>
      <c r="AU44" s="128"/>
      <c r="AV44" s="128"/>
      <c r="AW44" s="128"/>
      <c r="AX44" s="128"/>
      <c r="AY44" s="128"/>
      <c r="AZ44" s="128"/>
      <c r="BA44" s="128"/>
      <c r="BB44" s="128"/>
      <c r="BC44" s="128"/>
      <c r="BD44" s="128"/>
      <c r="BE44" s="128"/>
      <c r="BF44" s="128">
        <f t="shared" si="1"/>
        <v>0</v>
      </c>
      <c r="BG44" s="49">
        <f t="shared" si="0"/>
        <v>0</v>
      </c>
      <c r="BH44" s="85"/>
      <c r="BI44" s="94" t="s">
        <v>954</v>
      </c>
    </row>
    <row r="45" spans="1:61" s="56" customFormat="1" ht="105" x14ac:dyDescent="0.25">
      <c r="A45" s="83" t="s">
        <v>54</v>
      </c>
      <c r="B45" s="83" t="s">
        <v>115</v>
      </c>
      <c r="C45" s="83" t="s">
        <v>536</v>
      </c>
      <c r="D45" s="83" t="s">
        <v>537</v>
      </c>
      <c r="E45" s="83" t="s">
        <v>555</v>
      </c>
      <c r="F45" s="83" t="s">
        <v>556</v>
      </c>
      <c r="G45" s="83" t="s">
        <v>568</v>
      </c>
      <c r="H45" s="83" t="s">
        <v>569</v>
      </c>
      <c r="I45" s="83" t="s">
        <v>67</v>
      </c>
      <c r="J45" s="84">
        <v>1</v>
      </c>
      <c r="K45" s="84">
        <v>0</v>
      </c>
      <c r="L45" s="93" t="s">
        <v>967</v>
      </c>
      <c r="M45" s="86"/>
      <c r="N45" s="95"/>
      <c r="O45" s="114" t="s">
        <v>991</v>
      </c>
      <c r="P45" s="84">
        <v>1</v>
      </c>
      <c r="Q45" s="93"/>
      <c r="R45" s="93">
        <v>1</v>
      </c>
      <c r="S45" s="152">
        <v>0</v>
      </c>
      <c r="T45" s="93"/>
      <c r="U45" s="93"/>
      <c r="V45" s="93"/>
      <c r="W45" s="93"/>
      <c r="X45" s="93"/>
      <c r="Y45" s="93"/>
      <c r="Z45" s="128"/>
      <c r="AA45" s="128"/>
      <c r="AB45" s="128"/>
      <c r="AC45" s="128"/>
      <c r="AD45" s="128"/>
      <c r="AE45" s="128"/>
      <c r="AF45" s="128"/>
      <c r="AG45" s="128"/>
      <c r="AH45" s="128"/>
      <c r="AI45" s="128"/>
      <c r="AJ45" s="128"/>
      <c r="AK45" s="128"/>
      <c r="AL45" s="128"/>
      <c r="AM45" s="128"/>
      <c r="AN45" s="128"/>
      <c r="AO45" s="128"/>
      <c r="AP45" s="128"/>
      <c r="AQ45" s="128"/>
      <c r="AR45" s="128"/>
      <c r="AS45" s="128"/>
      <c r="AT45" s="128"/>
      <c r="AU45" s="128"/>
      <c r="AV45" s="128"/>
      <c r="AW45" s="128"/>
      <c r="AX45" s="128"/>
      <c r="AY45" s="128"/>
      <c r="AZ45" s="128"/>
      <c r="BA45" s="128"/>
      <c r="BB45" s="128"/>
      <c r="BC45" s="128"/>
      <c r="BD45" s="128"/>
      <c r="BE45" s="128"/>
      <c r="BF45" s="128">
        <f t="shared" si="1"/>
        <v>0</v>
      </c>
      <c r="BG45" s="49">
        <f t="shared" si="0"/>
        <v>0</v>
      </c>
      <c r="BH45" s="85"/>
      <c r="BI45" s="94" t="s">
        <v>954</v>
      </c>
    </row>
    <row r="46" spans="1:61" s="56" customFormat="1" ht="150" x14ac:dyDescent="0.25">
      <c r="A46" s="83"/>
      <c r="B46" s="83" t="s">
        <v>115</v>
      </c>
      <c r="C46" s="83" t="s">
        <v>536</v>
      </c>
      <c r="D46" s="83" t="s">
        <v>537</v>
      </c>
      <c r="E46" s="83" t="s">
        <v>555</v>
      </c>
      <c r="F46" s="83" t="s">
        <v>556</v>
      </c>
      <c r="G46" s="83" t="s">
        <v>1133</v>
      </c>
      <c r="H46" s="83" t="s">
        <v>1134</v>
      </c>
      <c r="I46" s="83" t="s">
        <v>67</v>
      </c>
      <c r="J46" s="84">
        <v>100</v>
      </c>
      <c r="K46" s="84">
        <v>0</v>
      </c>
      <c r="L46" s="93"/>
      <c r="M46" s="86"/>
      <c r="N46" s="95"/>
      <c r="O46" s="114" t="s">
        <v>807</v>
      </c>
      <c r="P46" s="84">
        <v>0</v>
      </c>
      <c r="Q46" s="93"/>
      <c r="R46" s="93"/>
      <c r="S46" s="152"/>
      <c r="T46" s="93"/>
      <c r="U46" s="93"/>
      <c r="V46" s="93"/>
      <c r="W46" s="93"/>
      <c r="X46" s="93"/>
      <c r="Y46" s="93"/>
      <c r="Z46" s="128"/>
      <c r="AA46" s="128"/>
      <c r="AB46" s="128"/>
      <c r="AC46" s="128"/>
      <c r="AD46" s="128"/>
      <c r="AE46" s="128"/>
      <c r="AF46" s="128"/>
      <c r="AG46" s="128"/>
      <c r="AH46" s="128"/>
      <c r="AI46" s="128"/>
      <c r="AJ46" s="128"/>
      <c r="AK46" s="128"/>
      <c r="AL46" s="128"/>
      <c r="AM46" s="128"/>
      <c r="AN46" s="128"/>
      <c r="AO46" s="128"/>
      <c r="AP46" s="128"/>
      <c r="AQ46" s="128"/>
      <c r="AR46" s="128"/>
      <c r="AS46" s="128"/>
      <c r="AT46" s="128"/>
      <c r="AU46" s="128"/>
      <c r="AV46" s="128"/>
      <c r="AW46" s="128"/>
      <c r="AX46" s="128"/>
      <c r="AY46" s="128"/>
      <c r="AZ46" s="128"/>
      <c r="BA46" s="128"/>
      <c r="BB46" s="128"/>
      <c r="BC46" s="128"/>
      <c r="BD46" s="128"/>
      <c r="BE46" s="128"/>
      <c r="BF46" s="128"/>
      <c r="BG46" s="49"/>
      <c r="BH46" s="85"/>
      <c r="BI46" s="94"/>
    </row>
    <row r="47" spans="1:61" s="56" customFormat="1" ht="90" x14ac:dyDescent="0.25">
      <c r="A47" s="83"/>
      <c r="B47" s="83" t="s">
        <v>115</v>
      </c>
      <c r="C47" s="83" t="s">
        <v>536</v>
      </c>
      <c r="D47" s="83" t="s">
        <v>537</v>
      </c>
      <c r="E47" s="83" t="s">
        <v>555</v>
      </c>
      <c r="F47" s="83" t="s">
        <v>556</v>
      </c>
      <c r="G47" s="83" t="s">
        <v>1135</v>
      </c>
      <c r="H47" s="83" t="s">
        <v>1136</v>
      </c>
      <c r="I47" s="83" t="s">
        <v>67</v>
      </c>
      <c r="J47" s="84">
        <v>1</v>
      </c>
      <c r="K47" s="84">
        <v>0</v>
      </c>
      <c r="L47" s="93"/>
      <c r="M47" s="86"/>
      <c r="N47" s="95"/>
      <c r="O47" s="114" t="s">
        <v>807</v>
      </c>
      <c r="P47" s="84">
        <v>0</v>
      </c>
      <c r="Q47" s="93"/>
      <c r="R47" s="93"/>
      <c r="S47" s="152"/>
      <c r="T47" s="93"/>
      <c r="U47" s="93"/>
      <c r="V47" s="93"/>
      <c r="W47" s="93"/>
      <c r="X47" s="93"/>
      <c r="Y47" s="93"/>
      <c r="Z47" s="128"/>
      <c r="AA47" s="128"/>
      <c r="AB47" s="128"/>
      <c r="AC47" s="128"/>
      <c r="AD47" s="128"/>
      <c r="AE47" s="128"/>
      <c r="AF47" s="128"/>
      <c r="AG47" s="128"/>
      <c r="AH47" s="128"/>
      <c r="AI47" s="128"/>
      <c r="AJ47" s="128"/>
      <c r="AK47" s="128"/>
      <c r="AL47" s="128"/>
      <c r="AM47" s="128"/>
      <c r="AN47" s="128"/>
      <c r="AO47" s="128"/>
      <c r="AP47" s="128"/>
      <c r="AQ47" s="128"/>
      <c r="AR47" s="128"/>
      <c r="AS47" s="128"/>
      <c r="AT47" s="128"/>
      <c r="AU47" s="128"/>
      <c r="AV47" s="128"/>
      <c r="AW47" s="128"/>
      <c r="AX47" s="128"/>
      <c r="AY47" s="128"/>
      <c r="AZ47" s="128"/>
      <c r="BA47" s="128"/>
      <c r="BB47" s="128"/>
      <c r="BC47" s="128"/>
      <c r="BD47" s="128"/>
      <c r="BE47" s="128"/>
      <c r="BF47" s="128"/>
      <c r="BG47" s="49"/>
      <c r="BH47" s="85"/>
      <c r="BI47" s="94"/>
    </row>
    <row r="48" spans="1:61" s="56" customFormat="1" ht="90" x14ac:dyDescent="0.25">
      <c r="A48" s="83" t="s">
        <v>54</v>
      </c>
      <c r="B48" s="83" t="s">
        <v>115</v>
      </c>
      <c r="C48" s="83" t="s">
        <v>536</v>
      </c>
      <c r="D48" s="83" t="s">
        <v>537</v>
      </c>
      <c r="E48" s="83" t="s">
        <v>570</v>
      </c>
      <c r="F48" s="83" t="s">
        <v>571</v>
      </c>
      <c r="G48" s="83" t="s">
        <v>572</v>
      </c>
      <c r="H48" s="83" t="s">
        <v>541</v>
      </c>
      <c r="I48" s="83" t="s">
        <v>67</v>
      </c>
      <c r="J48" s="84">
        <v>7709</v>
      </c>
      <c r="K48" s="84">
        <v>7568</v>
      </c>
      <c r="L48" s="93" t="str">
        <f>+L39</f>
        <v xml:space="preserve">Optimización y cobertura del servicio de agua potable y saneamiento básico en el municipio de  Paz De Ariporo
</v>
      </c>
      <c r="M48" s="86" t="str">
        <f>+M39</f>
        <v xml:space="preserve">2020852500003
</v>
      </c>
      <c r="N48" s="95">
        <f>+N39</f>
        <v>2064917599</v>
      </c>
      <c r="O48" s="114" t="str">
        <f>+O39</f>
        <v>Suscripcion de convenio interadministrativo para el pago de subsidios de acueducto, alcantarillado y aseo</v>
      </c>
      <c r="P48" s="84">
        <v>7709</v>
      </c>
      <c r="Q48" s="93"/>
      <c r="R48" s="93">
        <v>7588</v>
      </c>
      <c r="S48" s="158">
        <v>7416</v>
      </c>
      <c r="T48" s="93">
        <v>7588</v>
      </c>
      <c r="U48" s="93">
        <v>7368</v>
      </c>
      <c r="V48" s="93">
        <v>7588</v>
      </c>
      <c r="W48" s="93"/>
      <c r="X48" s="93">
        <v>7588</v>
      </c>
      <c r="Y48" s="93"/>
      <c r="Z48" s="128"/>
      <c r="AA48" s="128"/>
      <c r="AB48" s="128"/>
      <c r="AC48" s="128"/>
      <c r="AD48" s="128"/>
      <c r="AE48" s="128"/>
      <c r="AF48" s="128">
        <v>623345046</v>
      </c>
      <c r="AG48" s="156">
        <v>356150901</v>
      </c>
      <c r="AH48" s="128"/>
      <c r="AI48" s="128"/>
      <c r="AJ48" s="128"/>
      <c r="AK48" s="128"/>
      <c r="AL48" s="128"/>
      <c r="AM48" s="128"/>
      <c r="AN48" s="128"/>
      <c r="AO48" s="128"/>
      <c r="AP48" s="128"/>
      <c r="AQ48" s="128"/>
      <c r="AR48" s="128"/>
      <c r="AS48" s="128"/>
      <c r="AT48" s="128"/>
      <c r="AU48" s="128"/>
      <c r="AV48" s="128"/>
      <c r="AW48" s="128"/>
      <c r="AX48" s="128"/>
      <c r="AY48" s="128"/>
      <c r="AZ48" s="128"/>
      <c r="BA48" s="128"/>
      <c r="BB48" s="128">
        <v>192907981</v>
      </c>
      <c r="BC48" s="128"/>
      <c r="BD48" s="128"/>
      <c r="BE48" s="128"/>
      <c r="BF48" s="128">
        <f t="shared" si="1"/>
        <v>816253027</v>
      </c>
      <c r="BG48" s="49">
        <f t="shared" si="0"/>
        <v>356150901</v>
      </c>
      <c r="BH48" s="155" t="s">
        <v>1097</v>
      </c>
      <c r="BI48" s="94" t="s">
        <v>954</v>
      </c>
    </row>
    <row r="49" spans="1:61" s="56" customFormat="1" ht="120" x14ac:dyDescent="0.25">
      <c r="A49" s="83" t="s">
        <v>54</v>
      </c>
      <c r="B49" s="83" t="s">
        <v>115</v>
      </c>
      <c r="C49" s="83" t="s">
        <v>536</v>
      </c>
      <c r="D49" s="83" t="s">
        <v>537</v>
      </c>
      <c r="E49" s="83" t="s">
        <v>570</v>
      </c>
      <c r="F49" s="83" t="s">
        <v>571</v>
      </c>
      <c r="G49" s="83" t="s">
        <v>573</v>
      </c>
      <c r="H49" s="83" t="s">
        <v>574</v>
      </c>
      <c r="I49" s="83" t="s">
        <v>33</v>
      </c>
      <c r="J49" s="84">
        <v>100</v>
      </c>
      <c r="K49" s="84">
        <v>100</v>
      </c>
      <c r="L49" s="93" t="s">
        <v>967</v>
      </c>
      <c r="M49" s="86"/>
      <c r="N49" s="95"/>
      <c r="O49" s="114" t="s">
        <v>991</v>
      </c>
      <c r="P49" s="84">
        <v>100</v>
      </c>
      <c r="Q49" s="93"/>
      <c r="R49" s="93">
        <v>100</v>
      </c>
      <c r="S49" s="158">
        <v>100</v>
      </c>
      <c r="T49" s="93">
        <v>100</v>
      </c>
      <c r="U49" s="93"/>
      <c r="V49" s="93">
        <v>100</v>
      </c>
      <c r="W49" s="93"/>
      <c r="X49" s="93">
        <v>100</v>
      </c>
      <c r="Y49" s="93"/>
      <c r="Z49" s="128"/>
      <c r="AA49" s="128"/>
      <c r="AB49" s="128"/>
      <c r="AC49" s="128"/>
      <c r="AD49" s="128"/>
      <c r="AE49" s="128"/>
      <c r="AF49" s="128"/>
      <c r="AG49" s="128"/>
      <c r="AH49" s="128"/>
      <c r="AI49" s="128"/>
      <c r="AJ49" s="128"/>
      <c r="AK49" s="128"/>
      <c r="AL49" s="128"/>
      <c r="AM49" s="128"/>
      <c r="AN49" s="128"/>
      <c r="AO49" s="128"/>
      <c r="AP49" s="128"/>
      <c r="AQ49" s="128"/>
      <c r="AR49" s="128"/>
      <c r="AS49" s="128"/>
      <c r="AT49" s="128"/>
      <c r="AU49" s="128"/>
      <c r="AV49" s="128"/>
      <c r="AW49" s="128"/>
      <c r="AX49" s="128"/>
      <c r="AY49" s="128"/>
      <c r="AZ49" s="128"/>
      <c r="BA49" s="128"/>
      <c r="BB49" s="128"/>
      <c r="BC49" s="128"/>
      <c r="BD49" s="128"/>
      <c r="BE49" s="128"/>
      <c r="BF49" s="128">
        <f t="shared" si="1"/>
        <v>0</v>
      </c>
      <c r="BG49" s="49">
        <f t="shared" si="0"/>
        <v>0</v>
      </c>
      <c r="BH49" s="85"/>
      <c r="BI49" s="94" t="s">
        <v>954</v>
      </c>
    </row>
    <row r="50" spans="1:61" s="56" customFormat="1" ht="120" x14ac:dyDescent="0.25">
      <c r="A50" s="83" t="s">
        <v>54</v>
      </c>
      <c r="B50" s="83" t="s">
        <v>115</v>
      </c>
      <c r="C50" s="83" t="s">
        <v>536</v>
      </c>
      <c r="D50" s="83" t="s">
        <v>537</v>
      </c>
      <c r="E50" s="83" t="s">
        <v>570</v>
      </c>
      <c r="F50" s="83" t="s">
        <v>571</v>
      </c>
      <c r="G50" s="83" t="s">
        <v>575</v>
      </c>
      <c r="H50" s="83" t="s">
        <v>576</v>
      </c>
      <c r="I50" s="83" t="s">
        <v>67</v>
      </c>
      <c r="J50" s="84">
        <v>5</v>
      </c>
      <c r="K50" s="84">
        <v>0</v>
      </c>
      <c r="L50" s="93" t="s">
        <v>967</v>
      </c>
      <c r="M50" s="86"/>
      <c r="N50" s="95"/>
      <c r="O50" s="114" t="s">
        <v>991</v>
      </c>
      <c r="P50" s="84">
        <v>2</v>
      </c>
      <c r="Q50" s="93"/>
      <c r="R50" s="93"/>
      <c r="S50" s="93"/>
      <c r="T50" s="93"/>
      <c r="U50" s="93"/>
      <c r="V50" s="93">
        <v>2</v>
      </c>
      <c r="W50" s="93"/>
      <c r="X50" s="93"/>
      <c r="Y50" s="93"/>
      <c r="Z50" s="128"/>
      <c r="AA50" s="128"/>
      <c r="AB50" s="128"/>
      <c r="AC50" s="128"/>
      <c r="AD50" s="128"/>
      <c r="AE50" s="128"/>
      <c r="AF50" s="128"/>
      <c r="AG50" s="128"/>
      <c r="AH50" s="128"/>
      <c r="AI50" s="128"/>
      <c r="AJ50" s="128"/>
      <c r="AK50" s="128"/>
      <c r="AL50" s="128"/>
      <c r="AM50" s="128"/>
      <c r="AN50" s="128"/>
      <c r="AO50" s="128"/>
      <c r="AP50" s="128"/>
      <c r="AQ50" s="128"/>
      <c r="AR50" s="128"/>
      <c r="AS50" s="128"/>
      <c r="AT50" s="128"/>
      <c r="AU50" s="128"/>
      <c r="AV50" s="128"/>
      <c r="AW50" s="128"/>
      <c r="AX50" s="128"/>
      <c r="AY50" s="128"/>
      <c r="AZ50" s="128"/>
      <c r="BA50" s="128"/>
      <c r="BB50" s="128"/>
      <c r="BC50" s="128"/>
      <c r="BD50" s="128"/>
      <c r="BE50" s="128"/>
      <c r="BF50" s="128">
        <f t="shared" si="1"/>
        <v>0</v>
      </c>
      <c r="BG50" s="49">
        <f t="shared" si="0"/>
        <v>0</v>
      </c>
      <c r="BH50" s="85"/>
      <c r="BI50" s="94" t="s">
        <v>954</v>
      </c>
    </row>
    <row r="51" spans="1:61" s="56" customFormat="1" ht="90" x14ac:dyDescent="0.25">
      <c r="A51" s="83" t="s">
        <v>54</v>
      </c>
      <c r="B51" s="83" t="s">
        <v>115</v>
      </c>
      <c r="C51" s="83" t="s">
        <v>536</v>
      </c>
      <c r="D51" s="83" t="s">
        <v>537</v>
      </c>
      <c r="E51" s="83" t="s">
        <v>570</v>
      </c>
      <c r="F51" s="83" t="s">
        <v>571</v>
      </c>
      <c r="G51" s="83" t="s">
        <v>577</v>
      </c>
      <c r="H51" s="83" t="s">
        <v>578</v>
      </c>
      <c r="I51" s="83" t="s">
        <v>67</v>
      </c>
      <c r="J51" s="84">
        <v>2</v>
      </c>
      <c r="K51" s="84">
        <v>0</v>
      </c>
      <c r="L51" s="93"/>
      <c r="M51" s="86"/>
      <c r="N51" s="95"/>
      <c r="O51" s="114" t="s">
        <v>807</v>
      </c>
      <c r="P51" s="84">
        <v>0</v>
      </c>
      <c r="Q51" s="93"/>
      <c r="R51" s="93"/>
      <c r="S51" s="93"/>
      <c r="T51" s="93"/>
      <c r="U51" s="93"/>
      <c r="V51" s="93"/>
      <c r="W51" s="93"/>
      <c r="X51" s="93"/>
      <c r="Y51" s="93"/>
      <c r="Z51" s="128"/>
      <c r="AA51" s="128"/>
      <c r="AB51" s="128"/>
      <c r="AC51" s="128"/>
      <c r="AD51" s="128"/>
      <c r="AE51" s="128"/>
      <c r="AF51" s="128"/>
      <c r="AG51" s="128"/>
      <c r="AH51" s="128"/>
      <c r="AI51" s="128"/>
      <c r="AJ51" s="128"/>
      <c r="AK51" s="128"/>
      <c r="AL51" s="128"/>
      <c r="AM51" s="128"/>
      <c r="AN51" s="128"/>
      <c r="AO51" s="128"/>
      <c r="AP51" s="128"/>
      <c r="AQ51" s="128"/>
      <c r="AR51" s="128"/>
      <c r="AS51" s="128"/>
      <c r="AT51" s="128"/>
      <c r="AU51" s="128"/>
      <c r="AV51" s="128"/>
      <c r="AW51" s="128"/>
      <c r="AX51" s="128"/>
      <c r="AY51" s="128"/>
      <c r="AZ51" s="128"/>
      <c r="BA51" s="128"/>
      <c r="BB51" s="128"/>
      <c r="BC51" s="128"/>
      <c r="BD51" s="128"/>
      <c r="BE51" s="128"/>
      <c r="BF51" s="128">
        <f t="shared" si="1"/>
        <v>0</v>
      </c>
      <c r="BG51" s="49">
        <f t="shared" si="0"/>
        <v>0</v>
      </c>
      <c r="BH51" s="85"/>
      <c r="BI51" s="94" t="s">
        <v>954</v>
      </c>
    </row>
    <row r="52" spans="1:61" s="56" customFormat="1" ht="60" x14ac:dyDescent="0.25">
      <c r="A52" s="83" t="s">
        <v>55</v>
      </c>
      <c r="B52" s="83" t="s">
        <v>115</v>
      </c>
      <c r="C52" s="83" t="s">
        <v>593</v>
      </c>
      <c r="D52" s="83" t="s">
        <v>646</v>
      </c>
      <c r="E52" s="83" t="s">
        <v>647</v>
      </c>
      <c r="F52" s="83" t="s">
        <v>648</v>
      </c>
      <c r="G52" s="83" t="s">
        <v>649</v>
      </c>
      <c r="H52" s="83" t="s">
        <v>650</v>
      </c>
      <c r="I52" s="83" t="s">
        <v>67</v>
      </c>
      <c r="J52" s="84">
        <v>2</v>
      </c>
      <c r="K52" s="84">
        <v>0</v>
      </c>
      <c r="L52" s="93"/>
      <c r="M52" s="86"/>
      <c r="N52" s="95"/>
      <c r="O52" s="114" t="s">
        <v>807</v>
      </c>
      <c r="P52" s="84">
        <v>0</v>
      </c>
      <c r="Q52" s="93"/>
      <c r="R52" s="93"/>
      <c r="S52" s="93"/>
      <c r="T52" s="93"/>
      <c r="U52" s="93"/>
      <c r="V52" s="93"/>
      <c r="W52" s="93"/>
      <c r="X52" s="93"/>
      <c r="Y52" s="93"/>
      <c r="Z52" s="128"/>
      <c r="AA52" s="128"/>
      <c r="AB52" s="128">
        <v>81262411</v>
      </c>
      <c r="AC52" s="128">
        <v>149937593</v>
      </c>
      <c r="AD52" s="128"/>
      <c r="AE52" s="128"/>
      <c r="AF52" s="128"/>
      <c r="AG52" s="128"/>
      <c r="AH52" s="128"/>
      <c r="AI52" s="128"/>
      <c r="AJ52" s="128"/>
      <c r="AK52" s="128"/>
      <c r="AL52" s="128"/>
      <c r="AM52" s="128"/>
      <c r="AN52" s="128"/>
      <c r="AO52" s="128"/>
      <c r="AP52" s="128"/>
      <c r="AQ52" s="128"/>
      <c r="AR52" s="128"/>
      <c r="AS52" s="128"/>
      <c r="AT52" s="128"/>
      <c r="AU52" s="128"/>
      <c r="AV52" s="128"/>
      <c r="AW52" s="128"/>
      <c r="AX52" s="128"/>
      <c r="AY52" s="128"/>
      <c r="AZ52" s="128"/>
      <c r="BA52" s="128"/>
      <c r="BB52" s="128">
        <v>2000000000</v>
      </c>
      <c r="BC52" s="128"/>
      <c r="BD52" s="128"/>
      <c r="BE52" s="128"/>
      <c r="BF52" s="128">
        <f t="shared" si="1"/>
        <v>2081262411</v>
      </c>
      <c r="BG52" s="49">
        <f t="shared" si="0"/>
        <v>149937593</v>
      </c>
      <c r="BH52" s="85" t="s">
        <v>1148</v>
      </c>
      <c r="BI52" s="94" t="s">
        <v>954</v>
      </c>
    </row>
    <row r="53" spans="1:61" s="56" customFormat="1" ht="105" x14ac:dyDescent="0.25">
      <c r="A53" s="83" t="s">
        <v>56</v>
      </c>
      <c r="B53" s="83" t="s">
        <v>115</v>
      </c>
      <c r="C53" s="83" t="s">
        <v>661</v>
      </c>
      <c r="D53" s="83" t="s">
        <v>690</v>
      </c>
      <c r="E53" s="83" t="s">
        <v>691</v>
      </c>
      <c r="F53" s="83" t="s">
        <v>692</v>
      </c>
      <c r="G53" s="83" t="s">
        <v>697</v>
      </c>
      <c r="H53" s="83" t="s">
        <v>698</v>
      </c>
      <c r="I53" s="83" t="s">
        <v>67</v>
      </c>
      <c r="J53" s="84">
        <v>2</v>
      </c>
      <c r="K53" s="84">
        <v>0</v>
      </c>
      <c r="L53" s="93"/>
      <c r="M53" s="86"/>
      <c r="N53" s="95"/>
      <c r="O53" s="114" t="s">
        <v>807</v>
      </c>
      <c r="P53" s="84">
        <v>0</v>
      </c>
      <c r="Q53" s="93"/>
      <c r="R53" s="93"/>
      <c r="S53" s="93"/>
      <c r="T53" s="93"/>
      <c r="U53" s="93"/>
      <c r="V53" s="93"/>
      <c r="W53" s="93"/>
      <c r="X53" s="93"/>
      <c r="Y53" s="93"/>
      <c r="Z53" s="128"/>
      <c r="AA53" s="128"/>
      <c r="AB53" s="128"/>
      <c r="AC53" s="128"/>
      <c r="AD53" s="128"/>
      <c r="AE53" s="128"/>
      <c r="AF53" s="128"/>
      <c r="AG53" s="128"/>
      <c r="AH53" s="128"/>
      <c r="AI53" s="128"/>
      <c r="AJ53" s="128"/>
      <c r="AK53" s="128"/>
      <c r="AL53" s="128"/>
      <c r="AM53" s="128"/>
      <c r="AN53" s="128"/>
      <c r="AO53" s="128"/>
      <c r="AP53" s="128"/>
      <c r="AQ53" s="128"/>
      <c r="AR53" s="128"/>
      <c r="AS53" s="128"/>
      <c r="AT53" s="128"/>
      <c r="AU53" s="128"/>
      <c r="AV53" s="128"/>
      <c r="AW53" s="128"/>
      <c r="AX53" s="128"/>
      <c r="AY53" s="128"/>
      <c r="AZ53" s="128"/>
      <c r="BA53" s="128"/>
      <c r="BB53" s="128"/>
      <c r="BC53" s="128"/>
      <c r="BD53" s="128"/>
      <c r="BE53" s="128"/>
      <c r="BF53" s="128">
        <f t="shared" si="1"/>
        <v>0</v>
      </c>
      <c r="BG53" s="49">
        <f t="shared" si="0"/>
        <v>0</v>
      </c>
      <c r="BH53" s="85"/>
      <c r="BI53" s="94" t="s">
        <v>954</v>
      </c>
    </row>
    <row r="54" spans="1:61" s="56" customFormat="1" ht="150" x14ac:dyDescent="0.25">
      <c r="A54" s="83" t="s">
        <v>56</v>
      </c>
      <c r="B54" s="83" t="s">
        <v>115</v>
      </c>
      <c r="C54" s="83" t="s">
        <v>593</v>
      </c>
      <c r="D54" s="83" t="s">
        <v>734</v>
      </c>
      <c r="E54" s="83" t="s">
        <v>735</v>
      </c>
      <c r="F54" s="83" t="s">
        <v>736</v>
      </c>
      <c r="G54" s="83" t="s">
        <v>737</v>
      </c>
      <c r="H54" s="83" t="s">
        <v>738</v>
      </c>
      <c r="I54" s="83" t="s">
        <v>67</v>
      </c>
      <c r="J54" s="84">
        <v>2</v>
      </c>
      <c r="K54" s="84">
        <v>0</v>
      </c>
      <c r="L54" s="93"/>
      <c r="M54" s="86"/>
      <c r="N54" s="95"/>
      <c r="O54" s="114" t="s">
        <v>807</v>
      </c>
      <c r="P54" s="84">
        <v>0</v>
      </c>
      <c r="Q54" s="93"/>
      <c r="R54" s="93"/>
      <c r="S54" s="93"/>
      <c r="T54" s="93"/>
      <c r="U54" s="158">
        <v>1</v>
      </c>
      <c r="V54" s="93"/>
      <c r="W54" s="93"/>
      <c r="X54" s="93"/>
      <c r="Y54" s="93"/>
      <c r="Z54" s="128"/>
      <c r="AA54" s="128"/>
      <c r="AB54" s="128"/>
      <c r="AC54" s="128"/>
      <c r="AD54" s="128"/>
      <c r="AE54" s="128"/>
      <c r="AF54" s="128"/>
      <c r="AG54" s="128"/>
      <c r="AH54" s="128"/>
      <c r="AI54" s="128"/>
      <c r="AJ54" s="128"/>
      <c r="AK54" s="128"/>
      <c r="AL54" s="128"/>
      <c r="AM54" s="128"/>
      <c r="AN54" s="128"/>
      <c r="AO54" s="128"/>
      <c r="AP54" s="128">
        <v>100000000</v>
      </c>
      <c r="AQ54" s="128">
        <v>100000000</v>
      </c>
      <c r="AR54" s="128"/>
      <c r="AS54" s="128"/>
      <c r="AT54" s="128"/>
      <c r="AU54" s="128"/>
      <c r="AV54" s="128"/>
      <c r="AW54" s="128"/>
      <c r="AX54" s="128"/>
      <c r="AY54" s="128"/>
      <c r="AZ54" s="128"/>
      <c r="BA54" s="128"/>
      <c r="BB54" s="128"/>
      <c r="BC54" s="128"/>
      <c r="BD54" s="128"/>
      <c r="BE54" s="128"/>
      <c r="BF54" s="128">
        <f t="shared" si="1"/>
        <v>100000000</v>
      </c>
      <c r="BG54" s="49">
        <f t="shared" si="0"/>
        <v>100000000</v>
      </c>
      <c r="BH54" s="85" t="s">
        <v>1149</v>
      </c>
      <c r="BI54" s="94" t="s">
        <v>954</v>
      </c>
    </row>
    <row r="55" spans="1:61" s="56" customFormat="1" ht="114" x14ac:dyDescent="0.25">
      <c r="A55" s="83" t="s">
        <v>56</v>
      </c>
      <c r="B55" s="83" t="s">
        <v>115</v>
      </c>
      <c r="C55" s="83" t="s">
        <v>593</v>
      </c>
      <c r="D55" s="83" t="s">
        <v>734</v>
      </c>
      <c r="E55" s="83" t="s">
        <v>735</v>
      </c>
      <c r="F55" s="83" t="s">
        <v>736</v>
      </c>
      <c r="G55" s="83" t="s">
        <v>739</v>
      </c>
      <c r="H55" s="83" t="s">
        <v>740</v>
      </c>
      <c r="I55" s="83" t="s">
        <v>67</v>
      </c>
      <c r="J55" s="84">
        <v>2</v>
      </c>
      <c r="K55" s="84">
        <v>0</v>
      </c>
      <c r="L55" s="93" t="s">
        <v>970</v>
      </c>
      <c r="M55" s="96">
        <v>20208525000013</v>
      </c>
      <c r="N55" s="95">
        <v>100000000</v>
      </c>
      <c r="O55" s="114" t="s">
        <v>1131</v>
      </c>
      <c r="P55" s="84">
        <v>1</v>
      </c>
      <c r="Q55" s="93"/>
      <c r="R55" s="93"/>
      <c r="S55" s="93"/>
      <c r="T55" s="93">
        <v>1</v>
      </c>
      <c r="U55" s="158">
        <v>2</v>
      </c>
      <c r="V55" s="93"/>
      <c r="W55" s="93"/>
      <c r="X55" s="93"/>
      <c r="Y55" s="93"/>
      <c r="Z55" s="128"/>
      <c r="AA55" s="128">
        <v>25739034</v>
      </c>
      <c r="AB55" s="128"/>
      <c r="AC55" s="128"/>
      <c r="AD55" s="128"/>
      <c r="AE55" s="128"/>
      <c r="AF55" s="128"/>
      <c r="AG55" s="128"/>
      <c r="AH55" s="128"/>
      <c r="AI55" s="128"/>
      <c r="AJ55" s="128"/>
      <c r="AK55" s="128"/>
      <c r="AL55" s="128"/>
      <c r="AM55" s="128"/>
      <c r="AN55" s="128"/>
      <c r="AO55" s="128"/>
      <c r="AP55" s="128"/>
      <c r="AQ55" s="128"/>
      <c r="AR55" s="128"/>
      <c r="AS55" s="128"/>
      <c r="AT55" s="128"/>
      <c r="AU55" s="128"/>
      <c r="AV55" s="128"/>
      <c r="AW55" s="128"/>
      <c r="AX55" s="128"/>
      <c r="AY55" s="128"/>
      <c r="AZ55" s="128"/>
      <c r="BA55" s="128"/>
      <c r="BB55" s="128"/>
      <c r="BC55" s="128"/>
      <c r="BD55" s="128"/>
      <c r="BE55" s="128"/>
      <c r="BF55" s="128">
        <f t="shared" si="1"/>
        <v>0</v>
      </c>
      <c r="BG55" s="49">
        <f t="shared" si="0"/>
        <v>25739034</v>
      </c>
      <c r="BH55" s="85" t="s">
        <v>1150</v>
      </c>
      <c r="BI55" s="94" t="s">
        <v>954</v>
      </c>
    </row>
    <row r="56" spans="1:61" s="56" customFormat="1" ht="105" x14ac:dyDescent="0.25">
      <c r="A56" s="83" t="s">
        <v>56</v>
      </c>
      <c r="B56" s="83" t="s">
        <v>115</v>
      </c>
      <c r="C56" s="83" t="s">
        <v>753</v>
      </c>
      <c r="D56" s="83" t="s">
        <v>754</v>
      </c>
      <c r="E56" s="83" t="s">
        <v>755</v>
      </c>
      <c r="F56" s="83" t="s">
        <v>756</v>
      </c>
      <c r="G56" s="83" t="s">
        <v>757</v>
      </c>
      <c r="H56" s="83" t="s">
        <v>758</v>
      </c>
      <c r="I56" s="83" t="s">
        <v>67</v>
      </c>
      <c r="J56" s="84">
        <v>1</v>
      </c>
      <c r="K56" s="84">
        <v>0</v>
      </c>
      <c r="L56" s="93"/>
      <c r="M56" s="86"/>
      <c r="N56" s="95"/>
      <c r="O56" s="114" t="s">
        <v>807</v>
      </c>
      <c r="P56" s="84">
        <v>0</v>
      </c>
      <c r="Q56" s="93"/>
      <c r="R56" s="93"/>
      <c r="S56" s="93"/>
      <c r="T56" s="93"/>
      <c r="U56" s="93"/>
      <c r="V56" s="93"/>
      <c r="W56" s="93"/>
      <c r="X56" s="93"/>
      <c r="Y56" s="93"/>
      <c r="Z56" s="128"/>
      <c r="AA56" s="128"/>
      <c r="AB56" s="128"/>
      <c r="AC56" s="128"/>
      <c r="AD56" s="128"/>
      <c r="AE56" s="128"/>
      <c r="AF56" s="128"/>
      <c r="AG56" s="128"/>
      <c r="AH56" s="128"/>
      <c r="AI56" s="128"/>
      <c r="AJ56" s="128"/>
      <c r="AK56" s="128"/>
      <c r="AL56" s="128"/>
      <c r="AM56" s="128"/>
      <c r="AN56" s="128"/>
      <c r="AO56" s="128"/>
      <c r="AP56" s="128"/>
      <c r="AQ56" s="128"/>
      <c r="AR56" s="128"/>
      <c r="AS56" s="128"/>
      <c r="AT56" s="128"/>
      <c r="AU56" s="128"/>
      <c r="AV56" s="128"/>
      <c r="AW56" s="128"/>
      <c r="AX56" s="128"/>
      <c r="AY56" s="128"/>
      <c r="AZ56" s="128"/>
      <c r="BA56" s="128"/>
      <c r="BB56" s="128"/>
      <c r="BC56" s="128"/>
      <c r="BD56" s="128"/>
      <c r="BE56" s="128"/>
      <c r="BF56" s="128">
        <f t="shared" si="1"/>
        <v>0</v>
      </c>
      <c r="BG56" s="49">
        <f t="shared" si="0"/>
        <v>0</v>
      </c>
      <c r="BH56" s="85"/>
      <c r="BI56" s="94" t="s">
        <v>954</v>
      </c>
    </row>
    <row r="57" spans="1:61" s="56" customFormat="1" ht="120" x14ac:dyDescent="0.25">
      <c r="A57" s="83" t="s">
        <v>56</v>
      </c>
      <c r="B57" s="83" t="s">
        <v>115</v>
      </c>
      <c r="C57" s="83" t="s">
        <v>753</v>
      </c>
      <c r="D57" s="83" t="s">
        <v>754</v>
      </c>
      <c r="E57" s="83" t="s">
        <v>755</v>
      </c>
      <c r="F57" s="83" t="s">
        <v>756</v>
      </c>
      <c r="G57" s="83" t="s">
        <v>759</v>
      </c>
      <c r="H57" s="83" t="s">
        <v>760</v>
      </c>
      <c r="I57" s="83" t="s">
        <v>67</v>
      </c>
      <c r="J57" s="84">
        <v>1</v>
      </c>
      <c r="K57" s="84">
        <v>0</v>
      </c>
      <c r="L57" s="93"/>
      <c r="M57" s="86"/>
      <c r="N57" s="95"/>
      <c r="O57" s="114" t="s">
        <v>807</v>
      </c>
      <c r="P57" s="84">
        <v>0</v>
      </c>
      <c r="Q57" s="93"/>
      <c r="R57" s="93"/>
      <c r="S57" s="93"/>
      <c r="T57" s="93"/>
      <c r="U57" s="93"/>
      <c r="V57" s="93"/>
      <c r="W57" s="93"/>
      <c r="X57" s="93"/>
      <c r="Y57" s="93"/>
      <c r="Z57" s="128"/>
      <c r="AA57" s="128"/>
      <c r="AB57" s="128"/>
      <c r="AC57" s="128"/>
      <c r="AD57" s="128"/>
      <c r="AE57" s="128"/>
      <c r="AF57" s="128"/>
      <c r="AG57" s="128"/>
      <c r="AH57" s="128"/>
      <c r="AI57" s="128"/>
      <c r="AJ57" s="128"/>
      <c r="AK57" s="128"/>
      <c r="AL57" s="128"/>
      <c r="AM57" s="128"/>
      <c r="AN57" s="128"/>
      <c r="AO57" s="128"/>
      <c r="AP57" s="128"/>
      <c r="AQ57" s="128"/>
      <c r="AR57" s="128"/>
      <c r="AS57" s="128"/>
      <c r="AT57" s="128"/>
      <c r="AU57" s="128"/>
      <c r="AV57" s="128"/>
      <c r="AW57" s="128"/>
      <c r="AX57" s="128"/>
      <c r="AY57" s="128"/>
      <c r="AZ57" s="128"/>
      <c r="BA57" s="128"/>
      <c r="BB57" s="128"/>
      <c r="BC57" s="128"/>
      <c r="BD57" s="128"/>
      <c r="BE57" s="128"/>
      <c r="BF57" s="128">
        <f t="shared" si="1"/>
        <v>0</v>
      </c>
      <c r="BG57" s="49">
        <f t="shared" si="0"/>
        <v>0</v>
      </c>
      <c r="BH57" s="85"/>
      <c r="BI57" s="94" t="s">
        <v>954</v>
      </c>
    </row>
    <row r="58" spans="1:61" s="56" customFormat="1" ht="75" x14ac:dyDescent="0.25">
      <c r="A58" s="83" t="s">
        <v>56</v>
      </c>
      <c r="B58" s="83" t="s">
        <v>115</v>
      </c>
      <c r="C58" s="83" t="s">
        <v>753</v>
      </c>
      <c r="D58" s="83" t="s">
        <v>754</v>
      </c>
      <c r="E58" s="83" t="s">
        <v>755</v>
      </c>
      <c r="F58" s="83" t="s">
        <v>756</v>
      </c>
      <c r="G58" s="83" t="s">
        <v>761</v>
      </c>
      <c r="H58" s="83" t="s">
        <v>762</v>
      </c>
      <c r="I58" s="83" t="s">
        <v>67</v>
      </c>
      <c r="J58" s="84">
        <v>1</v>
      </c>
      <c r="K58" s="84">
        <v>1</v>
      </c>
      <c r="L58" s="93"/>
      <c r="M58" s="86"/>
      <c r="N58" s="95"/>
      <c r="O58" s="114" t="s">
        <v>807</v>
      </c>
      <c r="P58" s="84">
        <v>0</v>
      </c>
      <c r="Q58" s="93"/>
      <c r="R58" s="93"/>
      <c r="S58" s="93"/>
      <c r="T58" s="93"/>
      <c r="U58" s="93"/>
      <c r="V58" s="93"/>
      <c r="W58" s="93"/>
      <c r="X58" s="93"/>
      <c r="Y58" s="93"/>
      <c r="Z58" s="128"/>
      <c r="AA58" s="128"/>
      <c r="AB58" s="128"/>
      <c r="AC58" s="128"/>
      <c r="AD58" s="128"/>
      <c r="AE58" s="128"/>
      <c r="AF58" s="128"/>
      <c r="AG58" s="128"/>
      <c r="AH58" s="128"/>
      <c r="AI58" s="128"/>
      <c r="AJ58" s="128"/>
      <c r="AK58" s="128"/>
      <c r="AL58" s="128"/>
      <c r="AM58" s="128"/>
      <c r="AN58" s="128"/>
      <c r="AO58" s="128"/>
      <c r="AP58" s="128"/>
      <c r="AQ58" s="128"/>
      <c r="AR58" s="128"/>
      <c r="AS58" s="128"/>
      <c r="AT58" s="128"/>
      <c r="AU58" s="128"/>
      <c r="AV58" s="128"/>
      <c r="AW58" s="128"/>
      <c r="AX58" s="128"/>
      <c r="AY58" s="128"/>
      <c r="AZ58" s="128"/>
      <c r="BA58" s="128"/>
      <c r="BB58" s="128"/>
      <c r="BC58" s="128"/>
      <c r="BD58" s="128"/>
      <c r="BE58" s="128"/>
      <c r="BF58" s="128">
        <f t="shared" si="1"/>
        <v>0</v>
      </c>
      <c r="BG58" s="49">
        <f t="shared" si="0"/>
        <v>0</v>
      </c>
      <c r="BH58" s="85"/>
      <c r="BI58" s="94" t="s">
        <v>954</v>
      </c>
    </row>
    <row r="59" spans="1:61" s="56" customFormat="1" ht="114" x14ac:dyDescent="0.25">
      <c r="A59" s="83" t="s">
        <v>56</v>
      </c>
      <c r="B59" s="83" t="s">
        <v>115</v>
      </c>
      <c r="C59" s="83" t="s">
        <v>753</v>
      </c>
      <c r="D59" s="83" t="s">
        <v>754</v>
      </c>
      <c r="E59" s="83" t="s">
        <v>755</v>
      </c>
      <c r="F59" s="83" t="s">
        <v>756</v>
      </c>
      <c r="G59" s="83" t="s">
        <v>763</v>
      </c>
      <c r="H59" s="83" t="s">
        <v>764</v>
      </c>
      <c r="I59" s="83" t="s">
        <v>765</v>
      </c>
      <c r="J59" s="84">
        <v>8</v>
      </c>
      <c r="K59" s="84">
        <v>0</v>
      </c>
      <c r="L59" s="93"/>
      <c r="M59" s="86"/>
      <c r="N59" s="95"/>
      <c r="O59" s="114" t="s">
        <v>993</v>
      </c>
      <c r="P59" s="84">
        <v>3</v>
      </c>
      <c r="Q59" s="93"/>
      <c r="R59" s="93"/>
      <c r="S59" s="93"/>
      <c r="T59" s="93"/>
      <c r="U59" s="93"/>
      <c r="V59" s="93"/>
      <c r="W59" s="93"/>
      <c r="X59" s="93">
        <v>3</v>
      </c>
      <c r="Y59" s="93"/>
      <c r="Z59" s="128"/>
      <c r="AA59" s="128"/>
      <c r="AB59" s="128"/>
      <c r="AC59" s="128"/>
      <c r="AD59" s="128"/>
      <c r="AE59" s="128"/>
      <c r="AF59" s="128"/>
      <c r="AG59" s="128"/>
      <c r="AH59" s="128"/>
      <c r="AI59" s="128"/>
      <c r="AJ59" s="128"/>
      <c r="AK59" s="128"/>
      <c r="AL59" s="128"/>
      <c r="AM59" s="128"/>
      <c r="AN59" s="128"/>
      <c r="AO59" s="128"/>
      <c r="AP59" s="128"/>
      <c r="AQ59" s="128"/>
      <c r="AR59" s="128"/>
      <c r="AS59" s="128"/>
      <c r="AT59" s="128"/>
      <c r="AU59" s="128"/>
      <c r="AV59" s="128"/>
      <c r="AW59" s="128"/>
      <c r="AX59" s="128"/>
      <c r="AY59" s="128"/>
      <c r="AZ59" s="128"/>
      <c r="BA59" s="128"/>
      <c r="BB59" s="128"/>
      <c r="BC59" s="128"/>
      <c r="BD59" s="128"/>
      <c r="BE59" s="128"/>
      <c r="BF59" s="128">
        <f t="shared" si="1"/>
        <v>0</v>
      </c>
      <c r="BG59" s="49">
        <f t="shared" si="0"/>
        <v>0</v>
      </c>
      <c r="BH59" s="85"/>
      <c r="BI59" s="94" t="s">
        <v>954</v>
      </c>
    </row>
    <row r="60" spans="1:61" s="56" customFormat="1" ht="135" customHeight="1" x14ac:dyDescent="0.25">
      <c r="A60" s="83" t="s">
        <v>56</v>
      </c>
      <c r="B60" s="83" t="s">
        <v>766</v>
      </c>
      <c r="C60" s="83" t="s">
        <v>753</v>
      </c>
      <c r="D60" s="83" t="s">
        <v>754</v>
      </c>
      <c r="E60" s="83" t="s">
        <v>755</v>
      </c>
      <c r="F60" s="83" t="s">
        <v>756</v>
      </c>
      <c r="G60" s="83" t="s">
        <v>767</v>
      </c>
      <c r="H60" s="83" t="s">
        <v>768</v>
      </c>
      <c r="I60" s="83" t="s">
        <v>67</v>
      </c>
      <c r="J60" s="84">
        <v>1</v>
      </c>
      <c r="K60" s="84">
        <v>0</v>
      </c>
      <c r="L60" s="93"/>
      <c r="M60" s="86"/>
      <c r="N60" s="95"/>
      <c r="O60" s="114" t="s">
        <v>807</v>
      </c>
      <c r="P60" s="84">
        <v>0</v>
      </c>
      <c r="Q60" s="93"/>
      <c r="R60" s="93"/>
      <c r="S60" s="93"/>
      <c r="T60" s="93"/>
      <c r="U60" s="93"/>
      <c r="V60" s="93"/>
      <c r="W60" s="93"/>
      <c r="X60" s="93"/>
      <c r="Y60" s="93"/>
      <c r="Z60" s="128"/>
      <c r="AA60" s="128"/>
      <c r="AB60" s="128"/>
      <c r="AC60" s="128"/>
      <c r="AD60" s="128"/>
      <c r="AE60" s="128"/>
      <c r="AF60" s="128"/>
      <c r="AG60" s="128"/>
      <c r="AH60" s="128"/>
      <c r="AI60" s="128"/>
      <c r="AJ60" s="128"/>
      <c r="AK60" s="128"/>
      <c r="AL60" s="128"/>
      <c r="AM60" s="128"/>
      <c r="AN60" s="128"/>
      <c r="AO60" s="128"/>
      <c r="AP60" s="128"/>
      <c r="AQ60" s="128"/>
      <c r="AR60" s="128"/>
      <c r="AS60" s="128"/>
      <c r="AT60" s="128"/>
      <c r="AU60" s="128"/>
      <c r="AV60" s="128"/>
      <c r="AW60" s="128"/>
      <c r="AX60" s="128"/>
      <c r="AY60" s="128"/>
      <c r="AZ60" s="128"/>
      <c r="BA60" s="128"/>
      <c r="BB60" s="128"/>
      <c r="BC60" s="128"/>
      <c r="BD60" s="128"/>
      <c r="BE60" s="128"/>
      <c r="BF60" s="128">
        <f t="shared" si="1"/>
        <v>0</v>
      </c>
      <c r="BG60" s="49">
        <f t="shared" si="0"/>
        <v>0</v>
      </c>
      <c r="BH60" s="85"/>
      <c r="BI60" s="94" t="s">
        <v>954</v>
      </c>
    </row>
    <row r="61" spans="1:61" s="56" customFormat="1" ht="75" customHeight="1" x14ac:dyDescent="0.25">
      <c r="A61" s="83" t="s">
        <v>56</v>
      </c>
      <c r="B61" s="83" t="s">
        <v>115</v>
      </c>
      <c r="C61" s="83" t="s">
        <v>753</v>
      </c>
      <c r="D61" s="83" t="s">
        <v>754</v>
      </c>
      <c r="E61" s="83" t="s">
        <v>755</v>
      </c>
      <c r="F61" s="83" t="s">
        <v>756</v>
      </c>
      <c r="G61" s="83" t="s">
        <v>769</v>
      </c>
      <c r="H61" s="83" t="s">
        <v>762</v>
      </c>
      <c r="I61" s="83" t="s">
        <v>67</v>
      </c>
      <c r="J61" s="84">
        <v>1</v>
      </c>
      <c r="K61" s="84">
        <v>0</v>
      </c>
      <c r="L61" s="93"/>
      <c r="M61" s="86"/>
      <c r="N61" s="95"/>
      <c r="O61" s="114" t="s">
        <v>807</v>
      </c>
      <c r="P61" s="84">
        <v>0</v>
      </c>
      <c r="Q61" s="93"/>
      <c r="R61" s="93"/>
      <c r="S61" s="93"/>
      <c r="T61" s="93"/>
      <c r="U61" s="93"/>
      <c r="V61" s="93"/>
      <c r="W61" s="93"/>
      <c r="X61" s="93"/>
      <c r="Y61" s="93"/>
      <c r="Z61" s="128"/>
      <c r="AA61" s="128"/>
      <c r="AB61" s="128"/>
      <c r="AC61" s="128"/>
      <c r="AD61" s="128"/>
      <c r="AE61" s="128"/>
      <c r="AF61" s="128"/>
      <c r="AG61" s="128"/>
      <c r="AH61" s="128"/>
      <c r="AI61" s="128"/>
      <c r="AJ61" s="128"/>
      <c r="AK61" s="128"/>
      <c r="AL61" s="128"/>
      <c r="AM61" s="128"/>
      <c r="AN61" s="128"/>
      <c r="AO61" s="128"/>
      <c r="AP61" s="128"/>
      <c r="AQ61" s="128"/>
      <c r="AR61" s="128"/>
      <c r="AS61" s="128"/>
      <c r="AT61" s="128"/>
      <c r="AU61" s="128"/>
      <c r="AV61" s="128"/>
      <c r="AW61" s="128"/>
      <c r="AX61" s="128"/>
      <c r="AY61" s="128"/>
      <c r="AZ61" s="128"/>
      <c r="BA61" s="128"/>
      <c r="BB61" s="128"/>
      <c r="BC61" s="128"/>
      <c r="BD61" s="128"/>
      <c r="BE61" s="128"/>
      <c r="BF61" s="128">
        <f t="shared" si="1"/>
        <v>0</v>
      </c>
      <c r="BG61" s="49">
        <f t="shared" si="0"/>
        <v>0</v>
      </c>
      <c r="BH61" s="85"/>
      <c r="BI61" s="94" t="s">
        <v>954</v>
      </c>
    </row>
    <row r="62" spans="1:61" s="56" customFormat="1" ht="120" customHeight="1" x14ac:dyDescent="0.25">
      <c r="A62" s="83" t="s">
        <v>56</v>
      </c>
      <c r="B62" s="83" t="s">
        <v>115</v>
      </c>
      <c r="C62" s="83" t="s">
        <v>753</v>
      </c>
      <c r="D62" s="83" t="s">
        <v>754</v>
      </c>
      <c r="E62" s="83" t="s">
        <v>755</v>
      </c>
      <c r="F62" s="83" t="s">
        <v>756</v>
      </c>
      <c r="G62" s="83" t="s">
        <v>770</v>
      </c>
      <c r="H62" s="83" t="s">
        <v>771</v>
      </c>
      <c r="I62" s="83" t="s">
        <v>765</v>
      </c>
      <c r="J62" s="84">
        <v>2</v>
      </c>
      <c r="K62" s="84">
        <v>0</v>
      </c>
      <c r="L62" s="93"/>
      <c r="M62" s="86"/>
      <c r="N62" s="95"/>
      <c r="O62" s="114" t="s">
        <v>807</v>
      </c>
      <c r="P62" s="84">
        <v>0</v>
      </c>
      <c r="Q62" s="93"/>
      <c r="R62" s="93"/>
      <c r="S62" s="93"/>
      <c r="T62" s="93"/>
      <c r="U62" s="93"/>
      <c r="V62" s="93"/>
      <c r="W62" s="93"/>
      <c r="X62" s="93"/>
      <c r="Y62" s="93"/>
      <c r="Z62" s="128"/>
      <c r="AA62" s="128"/>
      <c r="AB62" s="128"/>
      <c r="AC62" s="128"/>
      <c r="AD62" s="128"/>
      <c r="AE62" s="128"/>
      <c r="AF62" s="128"/>
      <c r="AG62" s="128"/>
      <c r="AH62" s="128"/>
      <c r="AI62" s="128"/>
      <c r="AJ62" s="128"/>
      <c r="AK62" s="128"/>
      <c r="AL62" s="128"/>
      <c r="AM62" s="128"/>
      <c r="AN62" s="128"/>
      <c r="AO62" s="128"/>
      <c r="AP62" s="128"/>
      <c r="AQ62" s="128"/>
      <c r="AR62" s="128"/>
      <c r="AS62" s="128"/>
      <c r="AT62" s="128"/>
      <c r="AU62" s="128"/>
      <c r="AV62" s="128"/>
      <c r="AW62" s="128"/>
      <c r="AX62" s="128"/>
      <c r="AY62" s="128"/>
      <c r="AZ62" s="128"/>
      <c r="BA62" s="128"/>
      <c r="BB62" s="128"/>
      <c r="BC62" s="128"/>
      <c r="BD62" s="128"/>
      <c r="BE62" s="128"/>
      <c r="BF62" s="128">
        <f t="shared" si="1"/>
        <v>0</v>
      </c>
      <c r="BG62" s="49">
        <f t="shared" si="0"/>
        <v>0</v>
      </c>
      <c r="BH62" s="85"/>
      <c r="BI62" s="94" t="s">
        <v>954</v>
      </c>
    </row>
    <row r="63" spans="1:61" s="56" customFormat="1" ht="105" customHeight="1" x14ac:dyDescent="0.25">
      <c r="A63" s="83" t="s">
        <v>56</v>
      </c>
      <c r="B63" s="83" t="s">
        <v>115</v>
      </c>
      <c r="C63" s="83" t="s">
        <v>753</v>
      </c>
      <c r="D63" s="83" t="s">
        <v>754</v>
      </c>
      <c r="E63" s="83" t="s">
        <v>755</v>
      </c>
      <c r="F63" s="83" t="s">
        <v>756</v>
      </c>
      <c r="G63" s="83" t="s">
        <v>772</v>
      </c>
      <c r="H63" s="83" t="s">
        <v>773</v>
      </c>
      <c r="I63" s="83" t="s">
        <v>67</v>
      </c>
      <c r="J63" s="84">
        <v>1</v>
      </c>
      <c r="K63" s="84">
        <v>1</v>
      </c>
      <c r="L63" s="93"/>
      <c r="M63" s="86"/>
      <c r="N63" s="95"/>
      <c r="O63" s="114" t="s">
        <v>807</v>
      </c>
      <c r="P63" s="84">
        <v>0</v>
      </c>
      <c r="Q63" s="93"/>
      <c r="R63" s="93"/>
      <c r="S63" s="93"/>
      <c r="T63" s="93"/>
      <c r="U63" s="93"/>
      <c r="V63" s="93"/>
      <c r="W63" s="93"/>
      <c r="X63" s="93"/>
      <c r="Y63" s="93"/>
      <c r="Z63" s="128"/>
      <c r="AA63" s="128"/>
      <c r="AB63" s="128"/>
      <c r="AC63" s="128"/>
      <c r="AD63" s="128"/>
      <c r="AE63" s="128"/>
      <c r="AF63" s="128"/>
      <c r="AG63" s="128"/>
      <c r="AH63" s="128"/>
      <c r="AI63" s="128"/>
      <c r="AJ63" s="128"/>
      <c r="AK63" s="128"/>
      <c r="AL63" s="128"/>
      <c r="AM63" s="128"/>
      <c r="AN63" s="128"/>
      <c r="AO63" s="128"/>
      <c r="AP63" s="128"/>
      <c r="AQ63" s="128"/>
      <c r="AR63" s="128"/>
      <c r="AS63" s="128"/>
      <c r="AT63" s="128"/>
      <c r="AU63" s="128"/>
      <c r="AV63" s="128"/>
      <c r="AW63" s="128"/>
      <c r="AX63" s="128"/>
      <c r="AY63" s="128"/>
      <c r="AZ63" s="128"/>
      <c r="BA63" s="128"/>
      <c r="BB63" s="128"/>
      <c r="BC63" s="128"/>
      <c r="BD63" s="128"/>
      <c r="BE63" s="128"/>
      <c r="BF63" s="128">
        <f t="shared" si="1"/>
        <v>0</v>
      </c>
      <c r="BG63" s="49">
        <f t="shared" si="0"/>
        <v>0</v>
      </c>
      <c r="BH63" s="85"/>
      <c r="BI63" s="94" t="s">
        <v>954</v>
      </c>
    </row>
    <row r="64" spans="1:61" s="56" customFormat="1" ht="114" customHeight="1" x14ac:dyDescent="0.25">
      <c r="A64" s="83" t="s">
        <v>56</v>
      </c>
      <c r="B64" s="83" t="s">
        <v>115</v>
      </c>
      <c r="C64" s="83" t="s">
        <v>753</v>
      </c>
      <c r="D64" s="83" t="s">
        <v>754</v>
      </c>
      <c r="E64" s="83" t="s">
        <v>755</v>
      </c>
      <c r="F64" s="83" t="s">
        <v>756</v>
      </c>
      <c r="G64" s="83" t="s">
        <v>774</v>
      </c>
      <c r="H64" s="83" t="s">
        <v>775</v>
      </c>
      <c r="I64" s="83" t="s">
        <v>765</v>
      </c>
      <c r="J64" s="84">
        <v>5</v>
      </c>
      <c r="K64" s="84">
        <v>0</v>
      </c>
      <c r="L64" s="93"/>
      <c r="M64" s="86"/>
      <c r="N64" s="95"/>
      <c r="O64" s="114" t="s">
        <v>994</v>
      </c>
      <c r="P64" s="84">
        <v>0.3</v>
      </c>
      <c r="Q64" s="93"/>
      <c r="R64" s="93"/>
      <c r="S64" s="93"/>
      <c r="T64" s="93"/>
      <c r="U64" s="93"/>
      <c r="V64" s="93">
        <v>0.3</v>
      </c>
      <c r="W64" s="93"/>
      <c r="X64" s="93"/>
      <c r="Y64" s="93"/>
      <c r="Z64" s="128"/>
      <c r="AA64" s="128"/>
      <c r="AB64" s="128"/>
      <c r="AC64" s="128"/>
      <c r="AD64" s="128"/>
      <c r="AE64" s="128"/>
      <c r="AF64" s="128"/>
      <c r="AG64" s="128"/>
      <c r="AH64" s="128"/>
      <c r="AI64" s="128"/>
      <c r="AJ64" s="128"/>
      <c r="AK64" s="128"/>
      <c r="AL64" s="128"/>
      <c r="AM64" s="128"/>
      <c r="AN64" s="128"/>
      <c r="AO64" s="128"/>
      <c r="AP64" s="128"/>
      <c r="AQ64" s="128"/>
      <c r="AR64" s="128"/>
      <c r="AS64" s="128"/>
      <c r="AT64" s="128"/>
      <c r="AU64" s="128"/>
      <c r="AV64" s="128"/>
      <c r="AW64" s="128"/>
      <c r="AX64" s="128"/>
      <c r="AY64" s="128"/>
      <c r="AZ64" s="128"/>
      <c r="BA64" s="128"/>
      <c r="BB64" s="128"/>
      <c r="BC64" s="128"/>
      <c r="BD64" s="128"/>
      <c r="BE64" s="128"/>
      <c r="BF64" s="128">
        <f t="shared" si="1"/>
        <v>0</v>
      </c>
      <c r="BG64" s="49">
        <f t="shared" si="0"/>
        <v>0</v>
      </c>
      <c r="BH64" s="85" t="s">
        <v>971</v>
      </c>
      <c r="BI64" s="94" t="s">
        <v>954</v>
      </c>
    </row>
    <row r="65" spans="1:61" s="56" customFormat="1" ht="150" customHeight="1" x14ac:dyDescent="0.25">
      <c r="A65" s="83" t="s">
        <v>56</v>
      </c>
      <c r="B65" s="83" t="s">
        <v>115</v>
      </c>
      <c r="C65" s="83" t="s">
        <v>753</v>
      </c>
      <c r="D65" s="83" t="s">
        <v>754</v>
      </c>
      <c r="E65" s="83" t="s">
        <v>755</v>
      </c>
      <c r="F65" s="83" t="s">
        <v>756</v>
      </c>
      <c r="G65" s="83" t="s">
        <v>776</v>
      </c>
      <c r="H65" s="83" t="s">
        <v>777</v>
      </c>
      <c r="I65" s="83" t="s">
        <v>765</v>
      </c>
      <c r="J65" s="84">
        <v>400</v>
      </c>
      <c r="K65" s="84">
        <v>100.1</v>
      </c>
      <c r="L65" s="93" t="s">
        <v>972</v>
      </c>
      <c r="M65" s="86" t="s">
        <v>973</v>
      </c>
      <c r="N65" s="95">
        <v>835084971</v>
      </c>
      <c r="O65" s="114" t="s">
        <v>986</v>
      </c>
      <c r="P65" s="84">
        <v>100</v>
      </c>
      <c r="Q65" s="93"/>
      <c r="R65" s="93">
        <v>25</v>
      </c>
      <c r="S65" s="158">
        <v>48.2</v>
      </c>
      <c r="T65" s="93">
        <v>25</v>
      </c>
      <c r="U65" s="158">
        <f>68-S65</f>
        <v>19.799999999999997</v>
      </c>
      <c r="V65" s="93">
        <v>25</v>
      </c>
      <c r="W65" s="93"/>
      <c r="X65" s="93">
        <v>25</v>
      </c>
      <c r="Y65" s="93"/>
      <c r="Z65" s="128"/>
      <c r="AA65" s="128"/>
      <c r="AB65" s="128">
        <f>22000000+58000000+161000000</f>
        <v>241000000</v>
      </c>
      <c r="AC65" s="128">
        <f>7560000+14000000+23100000+7560000+7560000+7560000+7560000+7560000+6000000+3300000</f>
        <v>91760000</v>
      </c>
      <c r="AD65" s="128"/>
      <c r="AE65" s="128"/>
      <c r="AF65" s="128"/>
      <c r="AG65" s="128"/>
      <c r="AH65" s="128"/>
      <c r="AI65" s="128"/>
      <c r="AJ65" s="128"/>
      <c r="AK65" s="128"/>
      <c r="AL65" s="128"/>
      <c r="AM65" s="128"/>
      <c r="AN65" s="128"/>
      <c r="AO65" s="128"/>
      <c r="AP65" s="128">
        <v>35378482</v>
      </c>
      <c r="AQ65" s="128"/>
      <c r="AR65" s="128"/>
      <c r="AS65" s="128"/>
      <c r="AT65" s="128"/>
      <c r="AU65" s="128"/>
      <c r="AV65" s="128"/>
      <c r="AW65" s="128"/>
      <c r="AX65" s="128"/>
      <c r="AY65" s="128"/>
      <c r="AZ65" s="128"/>
      <c r="BA65" s="128"/>
      <c r="BB65" s="128"/>
      <c r="BC65" s="128"/>
      <c r="BD65" s="128"/>
      <c r="BE65" s="128"/>
      <c r="BF65" s="128">
        <f t="shared" si="1"/>
        <v>276378482</v>
      </c>
      <c r="BG65" s="49">
        <f t="shared" si="0"/>
        <v>91760000</v>
      </c>
      <c r="BH65" s="155" t="s">
        <v>1151</v>
      </c>
      <c r="BI65" s="94" t="s">
        <v>954</v>
      </c>
    </row>
    <row r="66" spans="1:61" s="56" customFormat="1" ht="165" customHeight="1" x14ac:dyDescent="0.25">
      <c r="A66" s="83" t="s">
        <v>56</v>
      </c>
      <c r="B66" s="83" t="s">
        <v>115</v>
      </c>
      <c r="C66" s="83" t="s">
        <v>753</v>
      </c>
      <c r="D66" s="83" t="s">
        <v>754</v>
      </c>
      <c r="E66" s="83" t="s">
        <v>755</v>
      </c>
      <c r="F66" s="83" t="s">
        <v>756</v>
      </c>
      <c r="G66" s="83" t="s">
        <v>778</v>
      </c>
      <c r="H66" s="83" t="s">
        <v>779</v>
      </c>
      <c r="I66" s="83" t="s">
        <v>67</v>
      </c>
      <c r="J66" s="84">
        <v>3</v>
      </c>
      <c r="K66" s="84">
        <v>0</v>
      </c>
      <c r="L66" s="93" t="s">
        <v>972</v>
      </c>
      <c r="M66" s="86">
        <v>2020852500004</v>
      </c>
      <c r="N66" s="95">
        <v>835084971</v>
      </c>
      <c r="O66" s="114" t="s">
        <v>983</v>
      </c>
      <c r="P66" s="84">
        <v>1</v>
      </c>
      <c r="Q66" s="93"/>
      <c r="R66" s="93"/>
      <c r="S66" s="93"/>
      <c r="T66" s="93">
        <v>1</v>
      </c>
      <c r="U66" s="93"/>
      <c r="V66" s="93"/>
      <c r="W66" s="93"/>
      <c r="X66" s="93"/>
      <c r="Y66" s="93"/>
      <c r="Z66" s="128">
        <f>50000000-1932487</f>
        <v>48067513</v>
      </c>
      <c r="AA66" s="128"/>
      <c r="AB66" s="128">
        <v>20000000</v>
      </c>
      <c r="AC66" s="128"/>
      <c r="AD66" s="128"/>
      <c r="AE66" s="128"/>
      <c r="AF66" s="128"/>
      <c r="AG66" s="128"/>
      <c r="AH66" s="128"/>
      <c r="AI66" s="128"/>
      <c r="AJ66" s="128"/>
      <c r="AK66" s="128"/>
      <c r="AL66" s="128"/>
      <c r="AM66" s="128"/>
      <c r="AN66" s="128"/>
      <c r="AO66" s="128"/>
      <c r="AP66" s="128"/>
      <c r="AQ66" s="128"/>
      <c r="AR66" s="128"/>
      <c r="AS66" s="128"/>
      <c r="AT66" s="128"/>
      <c r="AU66" s="128"/>
      <c r="AV66" s="128"/>
      <c r="AW66" s="128"/>
      <c r="AX66" s="128"/>
      <c r="AY66" s="128"/>
      <c r="AZ66" s="128"/>
      <c r="BA66" s="128"/>
      <c r="BB66" s="128"/>
      <c r="BC66" s="128"/>
      <c r="BD66" s="128"/>
      <c r="BE66" s="128"/>
      <c r="BF66" s="128">
        <f t="shared" si="1"/>
        <v>68067513</v>
      </c>
      <c r="BG66" s="49">
        <f t="shared" si="0"/>
        <v>0</v>
      </c>
      <c r="BH66" s="85"/>
      <c r="BI66" s="94" t="s">
        <v>954</v>
      </c>
    </row>
    <row r="67" spans="1:61" s="56" customFormat="1" ht="129.6" customHeight="1" x14ac:dyDescent="0.25">
      <c r="A67" s="83" t="s">
        <v>56</v>
      </c>
      <c r="B67" s="83" t="s">
        <v>115</v>
      </c>
      <c r="C67" s="83" t="s">
        <v>753</v>
      </c>
      <c r="D67" s="83" t="s">
        <v>754</v>
      </c>
      <c r="E67" s="83" t="s">
        <v>755</v>
      </c>
      <c r="F67" s="83" t="s">
        <v>756</v>
      </c>
      <c r="G67" s="83" t="s">
        <v>780</v>
      </c>
      <c r="H67" s="83" t="s">
        <v>781</v>
      </c>
      <c r="I67" s="83" t="s">
        <v>67</v>
      </c>
      <c r="J67" s="84">
        <v>3</v>
      </c>
      <c r="K67" s="84">
        <v>0</v>
      </c>
      <c r="L67" s="93"/>
      <c r="M67" s="86"/>
      <c r="N67" s="95"/>
      <c r="O67" s="114" t="s">
        <v>995</v>
      </c>
      <c r="P67" s="84">
        <v>1</v>
      </c>
      <c r="Q67" s="93"/>
      <c r="R67" s="93"/>
      <c r="S67" s="93"/>
      <c r="T67" s="93"/>
      <c r="U67" s="93"/>
      <c r="V67" s="93">
        <v>1</v>
      </c>
      <c r="W67" s="93"/>
      <c r="X67" s="93"/>
      <c r="Y67" s="93"/>
      <c r="Z67" s="128"/>
      <c r="AA67" s="128"/>
      <c r="AB67" s="128"/>
      <c r="AC67" s="128"/>
      <c r="AD67" s="128"/>
      <c r="AE67" s="128"/>
      <c r="AF67" s="128"/>
      <c r="AG67" s="128"/>
      <c r="AH67" s="128"/>
      <c r="AI67" s="128"/>
      <c r="AJ67" s="128"/>
      <c r="AK67" s="128"/>
      <c r="AL67" s="128"/>
      <c r="AM67" s="128"/>
      <c r="AN67" s="128"/>
      <c r="AO67" s="128"/>
      <c r="AP67" s="128"/>
      <c r="AQ67" s="128"/>
      <c r="AR67" s="128"/>
      <c r="AS67" s="128"/>
      <c r="AT67" s="128"/>
      <c r="AU67" s="128"/>
      <c r="AV67" s="128"/>
      <c r="AW67" s="128"/>
      <c r="AX67" s="128"/>
      <c r="AY67" s="128"/>
      <c r="AZ67" s="128"/>
      <c r="BA67" s="128"/>
      <c r="BB67" s="128"/>
      <c r="BC67" s="128"/>
      <c r="BD67" s="128"/>
      <c r="BE67" s="128"/>
      <c r="BF67" s="128">
        <f t="shared" si="1"/>
        <v>0</v>
      </c>
      <c r="BG67" s="49">
        <f t="shared" si="0"/>
        <v>0</v>
      </c>
      <c r="BH67" s="85" t="s">
        <v>974</v>
      </c>
      <c r="BI67" s="94" t="s">
        <v>954</v>
      </c>
    </row>
    <row r="68" spans="1:61" s="56" customFormat="1" ht="75" customHeight="1" x14ac:dyDescent="0.25">
      <c r="A68" s="83" t="s">
        <v>56</v>
      </c>
      <c r="B68" s="83" t="s">
        <v>115</v>
      </c>
      <c r="C68" s="83" t="s">
        <v>753</v>
      </c>
      <c r="D68" s="83" t="s">
        <v>754</v>
      </c>
      <c r="E68" s="83" t="s">
        <v>755</v>
      </c>
      <c r="F68" s="83" t="s">
        <v>756</v>
      </c>
      <c r="G68" s="83" t="s">
        <v>782</v>
      </c>
      <c r="H68" s="83" t="s">
        <v>783</v>
      </c>
      <c r="I68" s="83" t="s">
        <v>67</v>
      </c>
      <c r="J68" s="84">
        <v>4</v>
      </c>
      <c r="K68" s="84">
        <v>0</v>
      </c>
      <c r="L68" s="93"/>
      <c r="M68" s="86"/>
      <c r="N68" s="95"/>
      <c r="O68" s="114" t="s">
        <v>807</v>
      </c>
      <c r="P68" s="84">
        <v>0</v>
      </c>
      <c r="Q68" s="93"/>
      <c r="R68" s="93"/>
      <c r="S68" s="93"/>
      <c r="T68" s="93"/>
      <c r="U68" s="93"/>
      <c r="V68" s="93"/>
      <c r="W68" s="93"/>
      <c r="X68" s="93"/>
      <c r="Y68" s="93"/>
      <c r="Z68" s="128"/>
      <c r="AA68" s="128"/>
      <c r="AB68" s="128"/>
      <c r="AC68" s="128"/>
      <c r="AD68" s="128"/>
      <c r="AE68" s="128"/>
      <c r="AF68" s="128"/>
      <c r="AG68" s="128"/>
      <c r="AH68" s="128"/>
      <c r="AI68" s="128"/>
      <c r="AJ68" s="128"/>
      <c r="AK68" s="128"/>
      <c r="AL68" s="128"/>
      <c r="AM68" s="128"/>
      <c r="AN68" s="128"/>
      <c r="AO68" s="128"/>
      <c r="AP68" s="128"/>
      <c r="AQ68" s="128"/>
      <c r="AR68" s="128"/>
      <c r="AS68" s="128"/>
      <c r="AT68" s="128"/>
      <c r="AU68" s="128"/>
      <c r="AV68" s="128"/>
      <c r="AW68" s="128"/>
      <c r="AX68" s="128"/>
      <c r="AY68" s="128"/>
      <c r="AZ68" s="128"/>
      <c r="BA68" s="128"/>
      <c r="BB68" s="128"/>
      <c r="BC68" s="128"/>
      <c r="BD68" s="128"/>
      <c r="BE68" s="128"/>
      <c r="BF68" s="128">
        <f t="shared" si="1"/>
        <v>0</v>
      </c>
      <c r="BG68" s="49">
        <f t="shared" si="0"/>
        <v>0</v>
      </c>
      <c r="BH68" s="85"/>
      <c r="BI68" s="94" t="s">
        <v>954</v>
      </c>
    </row>
    <row r="69" spans="1:61" s="56" customFormat="1" ht="200.25" customHeight="1" thickBot="1" x14ac:dyDescent="0.3">
      <c r="A69" s="83" t="s">
        <v>56</v>
      </c>
      <c r="B69" s="83" t="s">
        <v>115</v>
      </c>
      <c r="C69" s="83" t="s">
        <v>753</v>
      </c>
      <c r="D69" s="83" t="s">
        <v>754</v>
      </c>
      <c r="E69" s="83" t="s">
        <v>755</v>
      </c>
      <c r="F69" s="83" t="s">
        <v>756</v>
      </c>
      <c r="G69" s="83" t="s">
        <v>784</v>
      </c>
      <c r="H69" s="83" t="s">
        <v>785</v>
      </c>
      <c r="I69" s="83" t="s">
        <v>786</v>
      </c>
      <c r="J69" s="84">
        <v>15</v>
      </c>
      <c r="K69" s="84">
        <v>0</v>
      </c>
      <c r="L69" s="93"/>
      <c r="M69" s="86"/>
      <c r="N69" s="95"/>
      <c r="O69" s="114" t="s">
        <v>996</v>
      </c>
      <c r="P69" s="84">
        <v>5</v>
      </c>
      <c r="Q69" s="93"/>
      <c r="R69" s="93"/>
      <c r="S69" s="93"/>
      <c r="T69" s="93"/>
      <c r="U69" s="93"/>
      <c r="V69" s="93"/>
      <c r="W69" s="93"/>
      <c r="X69" s="93">
        <v>5</v>
      </c>
      <c r="Y69" s="93"/>
      <c r="Z69" s="128"/>
      <c r="AA69" s="128"/>
      <c r="AB69" s="128"/>
      <c r="AC69" s="128"/>
      <c r="AD69" s="128"/>
      <c r="AE69" s="128"/>
      <c r="AF69" s="128"/>
      <c r="AG69" s="128"/>
      <c r="AH69" s="128"/>
      <c r="AI69" s="128"/>
      <c r="AJ69" s="128"/>
      <c r="AK69" s="128"/>
      <c r="AL69" s="128"/>
      <c r="AM69" s="128"/>
      <c r="AN69" s="128"/>
      <c r="AO69" s="128"/>
      <c r="AP69" s="128"/>
      <c r="AQ69" s="128"/>
      <c r="AR69" s="128"/>
      <c r="AS69" s="128"/>
      <c r="AT69" s="128"/>
      <c r="AU69" s="128"/>
      <c r="AV69" s="128"/>
      <c r="AW69" s="128"/>
      <c r="AX69" s="128">
        <v>45077794822</v>
      </c>
      <c r="AY69" s="128"/>
      <c r="AZ69" s="128"/>
      <c r="BA69" s="128"/>
      <c r="BB69" s="128"/>
      <c r="BC69" s="128"/>
      <c r="BD69" s="128"/>
      <c r="BE69" s="128"/>
      <c r="BF69" s="128">
        <f t="shared" si="1"/>
        <v>45077794822</v>
      </c>
      <c r="BG69" s="49">
        <f t="shared" si="0"/>
        <v>0</v>
      </c>
      <c r="BH69" s="97"/>
      <c r="BI69" s="98" t="s">
        <v>954</v>
      </c>
    </row>
    <row r="70" spans="1:61" s="91" customFormat="1" x14ac:dyDescent="0.25">
      <c r="N70" s="99"/>
      <c r="Z70" s="99"/>
      <c r="AA70" s="99"/>
      <c r="AB70" s="99"/>
      <c r="AC70" s="99"/>
      <c r="AD70" s="99"/>
      <c r="AE70" s="99"/>
      <c r="AF70" s="99"/>
      <c r="AG70" s="99"/>
      <c r="AH70" s="99"/>
      <c r="AI70" s="99"/>
      <c r="AJ70" s="99"/>
      <c r="AK70" s="99"/>
      <c r="AL70" s="99"/>
      <c r="AM70" s="99"/>
      <c r="AN70" s="99"/>
      <c r="AO70" s="99"/>
      <c r="AP70" s="99"/>
      <c r="AQ70" s="99"/>
      <c r="AR70" s="99"/>
      <c r="AS70" s="99"/>
      <c r="AT70" s="99"/>
      <c r="AU70" s="99"/>
      <c r="AV70" s="99"/>
      <c r="AW70" s="99"/>
      <c r="AX70" s="99"/>
      <c r="AY70" s="99"/>
      <c r="AZ70" s="99"/>
      <c r="BA70" s="99"/>
      <c r="BB70" s="99"/>
      <c r="BC70" s="99"/>
      <c r="BD70" s="99"/>
      <c r="BE70" s="99"/>
      <c r="BF70" s="99">
        <f>SUM(BF13:BF69)</f>
        <v>52873216575.5</v>
      </c>
      <c r="BG70" s="99">
        <f>SUM(BG13:BG69)</f>
        <v>4041176771</v>
      </c>
    </row>
    <row r="71" spans="1:61" s="91" customFormat="1" x14ac:dyDescent="0.25">
      <c r="N71" s="99"/>
      <c r="Z71" s="99"/>
      <c r="AA71" s="99"/>
      <c r="AB71" s="99"/>
      <c r="AC71" s="99"/>
      <c r="AD71" s="99"/>
      <c r="AE71" s="99"/>
      <c r="AF71" s="99"/>
      <c r="AG71" s="99"/>
      <c r="AH71" s="99"/>
      <c r="AI71" s="99"/>
      <c r="AJ71" s="99"/>
      <c r="AK71" s="99"/>
      <c r="AL71" s="99"/>
      <c r="AM71" s="99"/>
      <c r="AN71" s="99"/>
      <c r="AO71" s="99"/>
      <c r="AP71" s="99"/>
      <c r="AQ71" s="99"/>
      <c r="AR71" s="99"/>
      <c r="AS71" s="99"/>
      <c r="AT71" s="99"/>
      <c r="AU71" s="99"/>
      <c r="AV71" s="99"/>
      <c r="AW71" s="99"/>
      <c r="AX71" s="99"/>
      <c r="AY71" s="99"/>
      <c r="AZ71" s="99"/>
      <c r="BA71" s="99"/>
      <c r="BB71" s="99"/>
      <c r="BC71" s="99"/>
      <c r="BD71" s="99"/>
      <c r="BE71" s="99"/>
      <c r="BF71" s="99"/>
      <c r="BG71" s="99"/>
    </row>
    <row r="72" spans="1:61" s="91" customFormat="1" x14ac:dyDescent="0.25">
      <c r="N72" s="99"/>
      <c r="Z72" s="99"/>
      <c r="AA72" s="99"/>
      <c r="AB72" s="99"/>
      <c r="AC72" s="99"/>
      <c r="AD72" s="99"/>
      <c r="AE72" s="99"/>
      <c r="AF72" s="99"/>
      <c r="AG72" s="99"/>
      <c r="AH72" s="99"/>
      <c r="AI72" s="99"/>
      <c r="AJ72" s="99"/>
      <c r="AK72" s="99"/>
      <c r="AL72" s="99"/>
      <c r="AM72" s="99"/>
      <c r="AN72" s="99"/>
      <c r="AO72" s="99"/>
      <c r="AP72" s="99"/>
      <c r="AQ72" s="99"/>
      <c r="AR72" s="99"/>
      <c r="AS72" s="99"/>
      <c r="AT72" s="99"/>
      <c r="AU72" s="99"/>
      <c r="AV72" s="99"/>
      <c r="AW72" s="99"/>
      <c r="AX72" s="99"/>
      <c r="AY72" s="99"/>
      <c r="AZ72" s="99"/>
      <c r="BA72" s="99"/>
      <c r="BB72" s="99"/>
      <c r="BC72" s="99"/>
      <c r="BD72" s="99"/>
      <c r="BE72" s="99"/>
      <c r="BF72" s="99"/>
      <c r="BG72" s="99"/>
    </row>
    <row r="73" spans="1:61" s="91" customFormat="1" x14ac:dyDescent="0.25">
      <c r="N73" s="99"/>
      <c r="Z73" s="99"/>
      <c r="AA73" s="99"/>
      <c r="AB73" s="99"/>
      <c r="AC73" s="99"/>
      <c r="AD73" s="99"/>
      <c r="AE73" s="99"/>
      <c r="AF73" s="99"/>
      <c r="AG73" s="99"/>
      <c r="AH73" s="99"/>
      <c r="AI73" s="99"/>
      <c r="AJ73" s="99"/>
      <c r="AK73" s="99"/>
      <c r="AL73" s="99"/>
      <c r="AM73" s="99"/>
      <c r="AN73" s="99"/>
      <c r="AO73" s="99"/>
      <c r="AP73" s="99"/>
      <c r="AQ73" s="99"/>
      <c r="AR73" s="99"/>
      <c r="AS73" s="99"/>
      <c r="AT73" s="99"/>
      <c r="AU73" s="99"/>
      <c r="AV73" s="99"/>
      <c r="AW73" s="99"/>
      <c r="AX73" s="99"/>
      <c r="AY73" s="99"/>
      <c r="AZ73" s="99"/>
      <c r="BA73" s="99"/>
      <c r="BB73" s="99"/>
      <c r="BC73" s="99"/>
      <c r="BD73" s="99"/>
      <c r="BE73" s="99"/>
      <c r="BF73" s="99"/>
      <c r="BG73" s="99"/>
    </row>
    <row r="74" spans="1:61" x14ac:dyDescent="0.25">
      <c r="I74" s="91"/>
      <c r="J74" s="91"/>
      <c r="K74" s="91"/>
      <c r="L74" s="91"/>
      <c r="M74" s="91"/>
      <c r="N74" s="99"/>
      <c r="O74" s="91"/>
      <c r="P74" s="91"/>
    </row>
    <row r="75" spans="1:61" x14ac:dyDescent="0.25">
      <c r="I75" s="91"/>
      <c r="J75" s="91"/>
      <c r="K75" s="91"/>
      <c r="L75" s="91"/>
      <c r="M75" s="91"/>
      <c r="N75" s="99"/>
      <c r="O75" s="91"/>
      <c r="P75" s="91"/>
    </row>
  </sheetData>
  <mergeCells count="52">
    <mergeCell ref="AH8:AI8"/>
    <mergeCell ref="AJ8:AK8"/>
    <mergeCell ref="Z7:BE7"/>
    <mergeCell ref="BF7:BG8"/>
    <mergeCell ref="AX8:AY8"/>
    <mergeCell ref="AZ8:BA8"/>
    <mergeCell ref="BB8:BC8"/>
    <mergeCell ref="BD8:BE8"/>
    <mergeCell ref="AL8:AM8"/>
    <mergeCell ref="AN8:AO8"/>
    <mergeCell ref="AP8:AQ8"/>
    <mergeCell ref="AR8:AS8"/>
    <mergeCell ref="AT8:AU8"/>
    <mergeCell ref="AV8:AW8"/>
    <mergeCell ref="Z8:AA8"/>
    <mergeCell ref="AB8:AC8"/>
    <mergeCell ref="AD8:AE8"/>
    <mergeCell ref="AF8:AG8"/>
    <mergeCell ref="BH7:BH11"/>
    <mergeCell ref="BI7:BI11"/>
    <mergeCell ref="G8:G11"/>
    <mergeCell ref="H8:H11"/>
    <mergeCell ref="I8:I11"/>
    <mergeCell ref="J8:K8"/>
    <mergeCell ref="P8:Q8"/>
    <mergeCell ref="R8:S8"/>
    <mergeCell ref="G7:K7"/>
    <mergeCell ref="L7:L11"/>
    <mergeCell ref="M7:M11"/>
    <mergeCell ref="N7:N11"/>
    <mergeCell ref="O7:O11"/>
    <mergeCell ref="P7:Y7"/>
    <mergeCell ref="T8:U8"/>
    <mergeCell ref="V8:W8"/>
    <mergeCell ref="X8:Y8"/>
    <mergeCell ref="A7:A11"/>
    <mergeCell ref="B7:B11"/>
    <mergeCell ref="C7:C11"/>
    <mergeCell ref="D7:D11"/>
    <mergeCell ref="E7:E11"/>
    <mergeCell ref="F7:F11"/>
    <mergeCell ref="J9:J11"/>
    <mergeCell ref="K9:K11"/>
    <mergeCell ref="A1:A6"/>
    <mergeCell ref="B1:D2"/>
    <mergeCell ref="E1:BI1"/>
    <mergeCell ref="E2:BI2"/>
    <mergeCell ref="B3:D5"/>
    <mergeCell ref="E3:BH3"/>
    <mergeCell ref="E4:BH4"/>
    <mergeCell ref="E5:BI5"/>
    <mergeCell ref="B6:D6"/>
  </mergeCells>
  <pageMargins left="0.7" right="0.7" top="0.75" bottom="0.75" header="0.3" footer="0.3"/>
  <pageSetup orientation="portrait" horizontalDpi="300" verticalDpi="300"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00000"/>
  </sheetPr>
  <dimension ref="A1:BI41"/>
  <sheetViews>
    <sheetView topLeftCell="E7" zoomScale="85" zoomScaleNormal="85" workbookViewId="0">
      <pane xSplit="3" ySplit="6" topLeftCell="BF38" activePane="bottomRight" state="frozen"/>
      <selection activeCell="E7" sqref="E7"/>
      <selection pane="topRight" activeCell="H7" sqref="H7"/>
      <selection pane="bottomLeft" activeCell="E13" sqref="E13"/>
      <selection pane="bottomRight" activeCell="BG38" sqref="BG38"/>
    </sheetView>
  </sheetViews>
  <sheetFormatPr baseColWidth="10" defaultRowHeight="15" x14ac:dyDescent="0.25"/>
  <cols>
    <col min="1" max="1" width="28.7109375" style="29" bestFit="1" customWidth="1"/>
    <col min="2" max="2" width="24.28515625" style="29" bestFit="1" customWidth="1"/>
    <col min="3" max="3" width="9.42578125" style="29" bestFit="1" customWidth="1"/>
    <col min="4" max="4" width="20.5703125" style="29" bestFit="1" customWidth="1"/>
    <col min="5" max="5" width="14" style="29" hidden="1" customWidth="1"/>
    <col min="6" max="6" width="34.28515625" style="29" hidden="1" customWidth="1"/>
    <col min="7" max="7" width="16.5703125" style="29" customWidth="1"/>
    <col min="8" max="8" width="11.42578125" style="29"/>
    <col min="9" max="9" width="7.140625" style="29" bestFit="1" customWidth="1"/>
    <col min="10" max="10" width="6" style="29" customWidth="1"/>
    <col min="11" max="11" width="6.140625" style="29" customWidth="1"/>
    <col min="12" max="12" width="24.28515625" style="29" hidden="1" customWidth="1"/>
    <col min="13" max="13" width="16.7109375" style="29" hidden="1" customWidth="1"/>
    <col min="14" max="14" width="18.140625" style="53" hidden="1" customWidth="1"/>
    <col min="15" max="15" width="26.7109375" style="54" bestFit="1" customWidth="1"/>
    <col min="16" max="43" width="12.28515625" style="29" customWidth="1"/>
    <col min="44" max="44" width="17.85546875" style="29" customWidth="1"/>
    <col min="45" max="45" width="14.140625" style="29" bestFit="1" customWidth="1"/>
    <col min="46" max="53" width="12.28515625" style="29" customWidth="1"/>
    <col min="54" max="54" width="18.7109375" style="29" customWidth="1"/>
    <col min="55" max="55" width="15.5703125" style="29" bestFit="1" customWidth="1"/>
    <col min="56" max="57" width="12.28515625" style="29" customWidth="1"/>
    <col min="58" max="59" width="17.85546875" style="29" bestFit="1" customWidth="1"/>
    <col min="60" max="60" width="15.7109375" style="29" customWidth="1"/>
    <col min="61" max="61" width="15.5703125" style="29" bestFit="1" customWidth="1"/>
    <col min="62" max="16384" width="11.42578125" style="29"/>
  </cols>
  <sheetData>
    <row r="1" spans="1:61" ht="18" x14ac:dyDescent="0.25">
      <c r="A1" s="170"/>
      <c r="B1" s="171" t="s">
        <v>40</v>
      </c>
      <c r="C1" s="172"/>
      <c r="D1" s="173"/>
      <c r="E1" s="177" t="s">
        <v>42</v>
      </c>
      <c r="F1" s="178"/>
      <c r="G1" s="178"/>
      <c r="H1" s="178"/>
      <c r="I1" s="178"/>
      <c r="J1" s="178"/>
      <c r="K1" s="178"/>
      <c r="L1" s="178"/>
      <c r="M1" s="178"/>
      <c r="N1" s="178"/>
      <c r="O1" s="178"/>
      <c r="P1" s="178"/>
      <c r="Q1" s="178"/>
      <c r="R1" s="178"/>
      <c r="S1" s="178"/>
      <c r="T1" s="178"/>
      <c r="U1" s="178"/>
      <c r="V1" s="178"/>
      <c r="W1" s="178"/>
      <c r="X1" s="178"/>
      <c r="Y1" s="178"/>
      <c r="Z1" s="178"/>
      <c r="AA1" s="178"/>
      <c r="AB1" s="178"/>
      <c r="AC1" s="178"/>
      <c r="AD1" s="178"/>
      <c r="AE1" s="178"/>
      <c r="AF1" s="178"/>
      <c r="AG1" s="178"/>
      <c r="AH1" s="178"/>
      <c r="AI1" s="178"/>
      <c r="AJ1" s="178"/>
      <c r="AK1" s="178"/>
      <c r="AL1" s="178"/>
      <c r="AM1" s="178"/>
      <c r="AN1" s="178"/>
      <c r="AO1" s="178"/>
      <c r="AP1" s="178"/>
      <c r="AQ1" s="178"/>
      <c r="AR1" s="178"/>
      <c r="AS1" s="178"/>
      <c r="AT1" s="178"/>
      <c r="AU1" s="178"/>
      <c r="AV1" s="178"/>
      <c r="AW1" s="178"/>
      <c r="AX1" s="178"/>
      <c r="AY1" s="178"/>
      <c r="AZ1" s="178"/>
      <c r="BA1" s="178"/>
      <c r="BB1" s="178"/>
      <c r="BC1" s="178"/>
      <c r="BD1" s="178"/>
      <c r="BE1" s="178"/>
      <c r="BF1" s="178"/>
      <c r="BG1" s="178"/>
      <c r="BH1" s="178"/>
      <c r="BI1" s="179"/>
    </row>
    <row r="2" spans="1:61" ht="18" x14ac:dyDescent="0.25">
      <c r="A2" s="170"/>
      <c r="B2" s="174"/>
      <c r="C2" s="175"/>
      <c r="D2" s="176"/>
      <c r="E2" s="177" t="s">
        <v>43</v>
      </c>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8"/>
      <c r="AH2" s="178"/>
      <c r="AI2" s="178"/>
      <c r="AJ2" s="178"/>
      <c r="AK2" s="178"/>
      <c r="AL2" s="178"/>
      <c r="AM2" s="178"/>
      <c r="AN2" s="178"/>
      <c r="AO2" s="178"/>
      <c r="AP2" s="178"/>
      <c r="AQ2" s="178"/>
      <c r="AR2" s="178"/>
      <c r="AS2" s="178"/>
      <c r="AT2" s="178"/>
      <c r="AU2" s="178"/>
      <c r="AV2" s="178"/>
      <c r="AW2" s="178"/>
      <c r="AX2" s="178"/>
      <c r="AY2" s="178"/>
      <c r="AZ2" s="178"/>
      <c r="BA2" s="178"/>
      <c r="BB2" s="178"/>
      <c r="BC2" s="178"/>
      <c r="BD2" s="178"/>
      <c r="BE2" s="178"/>
      <c r="BF2" s="178"/>
      <c r="BG2" s="178"/>
      <c r="BH2" s="178"/>
      <c r="BI2" s="179"/>
    </row>
    <row r="3" spans="1:61" ht="36" x14ac:dyDescent="0.25">
      <c r="A3" s="170"/>
      <c r="B3" s="171" t="s">
        <v>41</v>
      </c>
      <c r="C3" s="172"/>
      <c r="D3" s="173"/>
      <c r="E3" s="177" t="s">
        <v>44</v>
      </c>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Q3" s="178"/>
      <c r="AR3" s="178"/>
      <c r="AS3" s="178"/>
      <c r="AT3" s="178"/>
      <c r="AU3" s="178"/>
      <c r="AV3" s="178"/>
      <c r="AW3" s="178"/>
      <c r="AX3" s="178"/>
      <c r="AY3" s="178"/>
      <c r="AZ3" s="178"/>
      <c r="BA3" s="178"/>
      <c r="BB3" s="178"/>
      <c r="BC3" s="178"/>
      <c r="BD3" s="178"/>
      <c r="BE3" s="178"/>
      <c r="BF3" s="178"/>
      <c r="BG3" s="178"/>
      <c r="BH3" s="179"/>
      <c r="BI3" s="13" t="s">
        <v>47</v>
      </c>
    </row>
    <row r="4" spans="1:61" ht="18" x14ac:dyDescent="0.25">
      <c r="A4" s="170"/>
      <c r="B4" s="180"/>
      <c r="C4" s="181"/>
      <c r="D4" s="182"/>
      <c r="E4" s="177" t="s">
        <v>45</v>
      </c>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c r="AE4" s="178"/>
      <c r="AF4" s="178"/>
      <c r="AG4" s="178"/>
      <c r="AH4" s="178"/>
      <c r="AI4" s="178"/>
      <c r="AJ4" s="178"/>
      <c r="AK4" s="178"/>
      <c r="AL4" s="178"/>
      <c r="AM4" s="178"/>
      <c r="AN4" s="178"/>
      <c r="AO4" s="178"/>
      <c r="AP4" s="178"/>
      <c r="AQ4" s="178"/>
      <c r="AR4" s="178"/>
      <c r="AS4" s="178"/>
      <c r="AT4" s="178"/>
      <c r="AU4" s="178"/>
      <c r="AV4" s="178"/>
      <c r="AW4" s="178"/>
      <c r="AX4" s="178"/>
      <c r="AY4" s="178"/>
      <c r="AZ4" s="178"/>
      <c r="BA4" s="178"/>
      <c r="BB4" s="178"/>
      <c r="BC4" s="178"/>
      <c r="BD4" s="178"/>
      <c r="BE4" s="178"/>
      <c r="BF4" s="178"/>
      <c r="BG4" s="178"/>
      <c r="BH4" s="179"/>
      <c r="BI4" s="14">
        <v>44221</v>
      </c>
    </row>
    <row r="5" spans="1:61" ht="18" x14ac:dyDescent="0.25">
      <c r="A5" s="170"/>
      <c r="B5" s="174"/>
      <c r="C5" s="175"/>
      <c r="D5" s="176"/>
      <c r="E5" s="183" t="s">
        <v>46</v>
      </c>
      <c r="F5" s="184"/>
      <c r="G5" s="184"/>
      <c r="H5" s="184"/>
      <c r="I5" s="184"/>
      <c r="J5" s="184"/>
      <c r="K5" s="184"/>
      <c r="L5" s="184"/>
      <c r="M5" s="184"/>
      <c r="N5" s="184"/>
      <c r="O5" s="184"/>
      <c r="P5" s="184"/>
      <c r="Q5" s="184"/>
      <c r="R5" s="184"/>
      <c r="S5" s="184"/>
      <c r="T5" s="184"/>
      <c r="U5" s="184"/>
      <c r="V5" s="184"/>
      <c r="W5" s="184"/>
      <c r="X5" s="184"/>
      <c r="Y5" s="184"/>
      <c r="Z5" s="184"/>
      <c r="AA5" s="184"/>
      <c r="AB5" s="184"/>
      <c r="AC5" s="184"/>
      <c r="AD5" s="184"/>
      <c r="AE5" s="184"/>
      <c r="AF5" s="184"/>
      <c r="AG5" s="184"/>
      <c r="AH5" s="184"/>
      <c r="AI5" s="184"/>
      <c r="AJ5" s="184"/>
      <c r="AK5" s="184"/>
      <c r="AL5" s="184"/>
      <c r="AM5" s="184"/>
      <c r="AN5" s="184"/>
      <c r="AO5" s="184"/>
      <c r="AP5" s="184"/>
      <c r="AQ5" s="184"/>
      <c r="AR5" s="184"/>
      <c r="AS5" s="184"/>
      <c r="AT5" s="184"/>
      <c r="AU5" s="184"/>
      <c r="AV5" s="184"/>
      <c r="AW5" s="184"/>
      <c r="AX5" s="184"/>
      <c r="AY5" s="184"/>
      <c r="AZ5" s="184"/>
      <c r="BA5" s="184"/>
      <c r="BB5" s="184"/>
      <c r="BC5" s="184"/>
      <c r="BD5" s="184"/>
      <c r="BE5" s="184"/>
      <c r="BF5" s="184"/>
      <c r="BG5" s="184"/>
      <c r="BH5" s="184"/>
      <c r="BI5" s="185"/>
    </row>
    <row r="6" spans="1:61" ht="18" x14ac:dyDescent="0.25">
      <c r="A6" s="170"/>
      <c r="B6" s="183" t="s">
        <v>48</v>
      </c>
      <c r="C6" s="184"/>
      <c r="D6" s="185"/>
      <c r="E6" s="12">
        <v>2021</v>
      </c>
      <c r="F6" s="12"/>
      <c r="G6" s="12"/>
      <c r="H6" s="12"/>
      <c r="I6" s="12"/>
      <c r="J6" s="11"/>
      <c r="K6" s="11"/>
      <c r="L6" s="12"/>
      <c r="M6" s="37"/>
      <c r="N6" s="44"/>
      <c r="O6" s="45"/>
      <c r="P6" s="18"/>
      <c r="Q6" s="38"/>
      <c r="R6" s="38"/>
      <c r="S6" s="38"/>
      <c r="T6" s="38"/>
      <c r="U6" s="38"/>
      <c r="V6" s="38"/>
      <c r="W6" s="38"/>
      <c r="X6" s="38"/>
      <c r="Y6" s="38"/>
      <c r="Z6" s="38"/>
      <c r="AA6" s="38"/>
      <c r="AB6" s="38"/>
      <c r="AC6" s="38"/>
      <c r="AD6" s="38"/>
      <c r="AE6" s="38"/>
      <c r="AF6" s="38"/>
      <c r="AG6" s="38"/>
      <c r="AH6" s="38"/>
      <c r="AI6" s="38"/>
      <c r="AJ6" s="38"/>
      <c r="AK6" s="38"/>
      <c r="AL6" s="38"/>
      <c r="AM6" s="38"/>
      <c r="AN6" s="38"/>
      <c r="AO6" s="38"/>
      <c r="AP6" s="38"/>
      <c r="AQ6" s="38"/>
      <c r="AR6" s="38"/>
      <c r="AS6" s="38"/>
      <c r="AT6" s="38"/>
      <c r="AU6" s="38"/>
      <c r="AV6" s="38"/>
      <c r="AW6" s="38"/>
      <c r="AX6" s="38"/>
      <c r="AY6" s="38"/>
      <c r="AZ6" s="38"/>
      <c r="BA6" s="38"/>
      <c r="BB6" s="38"/>
      <c r="BC6" s="38"/>
      <c r="BD6" s="38"/>
      <c r="BE6" s="38"/>
      <c r="BF6" s="38"/>
      <c r="BG6" s="38"/>
      <c r="BH6" s="38"/>
      <c r="BI6" s="39"/>
    </row>
    <row r="7" spans="1:61" ht="21" customHeight="1" x14ac:dyDescent="0.25">
      <c r="A7" s="188" t="s">
        <v>38</v>
      </c>
      <c r="B7" s="188" t="s">
        <v>0</v>
      </c>
      <c r="C7" s="188" t="s">
        <v>50</v>
      </c>
      <c r="D7" s="188" t="s">
        <v>1</v>
      </c>
      <c r="E7" s="188" t="s">
        <v>51</v>
      </c>
      <c r="F7" s="188" t="s">
        <v>52</v>
      </c>
      <c r="G7" s="190" t="s">
        <v>2</v>
      </c>
      <c r="H7" s="190"/>
      <c r="I7" s="190"/>
      <c r="J7" s="190"/>
      <c r="K7" s="190"/>
      <c r="L7" s="194" t="s">
        <v>3</v>
      </c>
      <c r="M7" s="196" t="s">
        <v>35</v>
      </c>
      <c r="N7" s="268" t="s">
        <v>797</v>
      </c>
      <c r="O7" s="271" t="s">
        <v>4</v>
      </c>
      <c r="P7" s="201" t="s">
        <v>5</v>
      </c>
      <c r="Q7" s="190"/>
      <c r="R7" s="190"/>
      <c r="S7" s="190"/>
      <c r="T7" s="190"/>
      <c r="U7" s="190"/>
      <c r="V7" s="190"/>
      <c r="W7" s="190"/>
      <c r="X7" s="190"/>
      <c r="Y7" s="190"/>
      <c r="Z7" s="204" t="s">
        <v>6</v>
      </c>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5"/>
      <c r="AY7" s="205"/>
      <c r="AZ7" s="205"/>
      <c r="BA7" s="205"/>
      <c r="BB7" s="205"/>
      <c r="BC7" s="205"/>
      <c r="BD7" s="205"/>
      <c r="BE7" s="206"/>
      <c r="BF7" s="207" t="s">
        <v>37</v>
      </c>
      <c r="BG7" s="208"/>
      <c r="BH7" s="190" t="s">
        <v>7</v>
      </c>
      <c r="BI7" s="190" t="s">
        <v>8</v>
      </c>
    </row>
    <row r="8" spans="1:61" ht="25.5" customHeight="1" x14ac:dyDescent="0.25">
      <c r="A8" s="189"/>
      <c r="B8" s="189"/>
      <c r="C8" s="189"/>
      <c r="D8" s="189"/>
      <c r="E8" s="189"/>
      <c r="F8" s="189"/>
      <c r="G8" s="191" t="s">
        <v>9</v>
      </c>
      <c r="H8" s="191" t="s">
        <v>10</v>
      </c>
      <c r="I8" s="191" t="s">
        <v>11</v>
      </c>
      <c r="J8" s="192" t="s">
        <v>12</v>
      </c>
      <c r="K8" s="192"/>
      <c r="L8" s="195"/>
      <c r="M8" s="197"/>
      <c r="N8" s="269"/>
      <c r="O8" s="272"/>
      <c r="P8" s="193" t="s">
        <v>36</v>
      </c>
      <c r="Q8" s="187"/>
      <c r="R8" s="186" t="s">
        <v>13</v>
      </c>
      <c r="S8" s="187"/>
      <c r="T8" s="186" t="s">
        <v>14</v>
      </c>
      <c r="U8" s="187"/>
      <c r="V8" s="186" t="s">
        <v>15</v>
      </c>
      <c r="W8" s="187"/>
      <c r="X8" s="186" t="s">
        <v>16</v>
      </c>
      <c r="Y8" s="187"/>
      <c r="Z8" s="202" t="s">
        <v>39</v>
      </c>
      <c r="AA8" s="203"/>
      <c r="AB8" s="202" t="s">
        <v>57</v>
      </c>
      <c r="AC8" s="203"/>
      <c r="AD8" s="217" t="s">
        <v>17</v>
      </c>
      <c r="AE8" s="218"/>
      <c r="AF8" s="202" t="s">
        <v>18</v>
      </c>
      <c r="AG8" s="203"/>
      <c r="AH8" s="202" t="s">
        <v>19</v>
      </c>
      <c r="AI8" s="203"/>
      <c r="AJ8" s="202" t="s">
        <v>20</v>
      </c>
      <c r="AK8" s="203"/>
      <c r="AL8" s="202" t="s">
        <v>21</v>
      </c>
      <c r="AM8" s="203"/>
      <c r="AN8" s="202" t="s">
        <v>49</v>
      </c>
      <c r="AO8" s="203"/>
      <c r="AP8" s="202" t="s">
        <v>22</v>
      </c>
      <c r="AQ8" s="203"/>
      <c r="AR8" s="202" t="s">
        <v>23</v>
      </c>
      <c r="AS8" s="203"/>
      <c r="AT8" s="202" t="s">
        <v>24</v>
      </c>
      <c r="AU8" s="203"/>
      <c r="AV8" s="202" t="s">
        <v>25</v>
      </c>
      <c r="AW8" s="203"/>
      <c r="AX8" s="202" t="s">
        <v>26</v>
      </c>
      <c r="AY8" s="203"/>
      <c r="AZ8" s="202" t="s">
        <v>27</v>
      </c>
      <c r="BA8" s="203"/>
      <c r="BB8" s="202" t="s">
        <v>28</v>
      </c>
      <c r="BC8" s="203"/>
      <c r="BD8" s="212" t="s">
        <v>29</v>
      </c>
      <c r="BE8" s="213"/>
      <c r="BF8" s="204"/>
      <c r="BG8" s="205"/>
      <c r="BH8" s="191"/>
      <c r="BI8" s="191"/>
    </row>
    <row r="9" spans="1:61" x14ac:dyDescent="0.25">
      <c r="A9" s="189"/>
      <c r="B9" s="189"/>
      <c r="C9" s="189"/>
      <c r="D9" s="189"/>
      <c r="E9" s="189"/>
      <c r="F9" s="189"/>
      <c r="G9" s="191"/>
      <c r="H9" s="191"/>
      <c r="I9" s="191"/>
      <c r="J9" s="214" t="s">
        <v>31</v>
      </c>
      <c r="K9" s="192" t="s">
        <v>30</v>
      </c>
      <c r="L9" s="195"/>
      <c r="M9" s="197"/>
      <c r="N9" s="269"/>
      <c r="O9" s="272"/>
      <c r="P9" s="7" t="s">
        <v>31</v>
      </c>
      <c r="Q9" s="36" t="s">
        <v>30</v>
      </c>
      <c r="R9" s="36" t="s">
        <v>31</v>
      </c>
      <c r="S9" s="36" t="s">
        <v>30</v>
      </c>
      <c r="T9" s="36" t="s">
        <v>31</v>
      </c>
      <c r="U9" s="36" t="s">
        <v>30</v>
      </c>
      <c r="V9" s="36" t="s">
        <v>31</v>
      </c>
      <c r="W9" s="36" t="s">
        <v>30</v>
      </c>
      <c r="X9" s="36" t="s">
        <v>31</v>
      </c>
      <c r="Y9" s="36" t="s">
        <v>30</v>
      </c>
      <c r="Z9" s="4" t="s">
        <v>31</v>
      </c>
      <c r="AA9" s="36" t="s">
        <v>30</v>
      </c>
      <c r="AB9" s="4" t="s">
        <v>31</v>
      </c>
      <c r="AC9" s="36" t="s">
        <v>30</v>
      </c>
      <c r="AD9" s="4" t="s">
        <v>31</v>
      </c>
      <c r="AE9" s="36" t="s">
        <v>30</v>
      </c>
      <c r="AF9" s="4" t="s">
        <v>31</v>
      </c>
      <c r="AG9" s="36" t="s">
        <v>30</v>
      </c>
      <c r="AH9" s="4" t="s">
        <v>31</v>
      </c>
      <c r="AI9" s="36" t="s">
        <v>30</v>
      </c>
      <c r="AJ9" s="4" t="s">
        <v>31</v>
      </c>
      <c r="AK9" s="36" t="s">
        <v>30</v>
      </c>
      <c r="AL9" s="4" t="s">
        <v>31</v>
      </c>
      <c r="AM9" s="36" t="s">
        <v>30</v>
      </c>
      <c r="AN9" s="36" t="s">
        <v>31</v>
      </c>
      <c r="AO9" s="36" t="s">
        <v>30</v>
      </c>
      <c r="AP9" s="4" t="s">
        <v>31</v>
      </c>
      <c r="AQ9" s="36" t="s">
        <v>30</v>
      </c>
      <c r="AR9" s="4" t="s">
        <v>31</v>
      </c>
      <c r="AS9" s="36" t="s">
        <v>30</v>
      </c>
      <c r="AT9" s="36" t="s">
        <v>31</v>
      </c>
      <c r="AU9" s="36" t="s">
        <v>30</v>
      </c>
      <c r="AV9" s="4" t="s">
        <v>31</v>
      </c>
      <c r="AW9" s="36" t="s">
        <v>30</v>
      </c>
      <c r="AX9" s="36" t="s">
        <v>31</v>
      </c>
      <c r="AY9" s="36" t="s">
        <v>30</v>
      </c>
      <c r="AZ9" s="36" t="s">
        <v>31</v>
      </c>
      <c r="BA9" s="36" t="s">
        <v>30</v>
      </c>
      <c r="BB9" s="4" t="s">
        <v>31</v>
      </c>
      <c r="BC9" s="36" t="s">
        <v>30</v>
      </c>
      <c r="BD9" s="36" t="s">
        <v>31</v>
      </c>
      <c r="BE9" s="36" t="s">
        <v>30</v>
      </c>
      <c r="BF9" s="5" t="s">
        <v>31</v>
      </c>
      <c r="BG9" s="8" t="s">
        <v>30</v>
      </c>
      <c r="BH9" s="191"/>
      <c r="BI9" s="191"/>
    </row>
    <row r="10" spans="1:61" x14ac:dyDescent="0.25">
      <c r="A10" s="189"/>
      <c r="B10" s="189"/>
      <c r="C10" s="189"/>
      <c r="D10" s="189"/>
      <c r="E10" s="189"/>
      <c r="F10" s="189"/>
      <c r="G10" s="191"/>
      <c r="H10" s="191"/>
      <c r="I10" s="191"/>
      <c r="J10" s="214"/>
      <c r="K10" s="192"/>
      <c r="L10" s="195"/>
      <c r="M10" s="197"/>
      <c r="N10" s="269"/>
      <c r="O10" s="272"/>
      <c r="P10" s="30"/>
      <c r="Q10" s="31"/>
      <c r="R10" s="31"/>
      <c r="S10" s="31"/>
      <c r="T10" s="31"/>
      <c r="U10" s="31"/>
      <c r="V10" s="31"/>
      <c r="W10" s="31"/>
      <c r="X10" s="31"/>
      <c r="Y10" s="31"/>
      <c r="Z10" s="31"/>
      <c r="AA10" s="31"/>
      <c r="AB10" s="31"/>
      <c r="AC10" s="31"/>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2"/>
      <c r="BH10" s="191"/>
      <c r="BI10" s="191"/>
    </row>
    <row r="11" spans="1:61" x14ac:dyDescent="0.25">
      <c r="A11" s="189"/>
      <c r="B11" s="189"/>
      <c r="C11" s="189"/>
      <c r="D11" s="189"/>
      <c r="E11" s="189"/>
      <c r="F11" s="189"/>
      <c r="G11" s="188"/>
      <c r="H11" s="188"/>
      <c r="I11" s="188"/>
      <c r="J11" s="215"/>
      <c r="K11" s="216"/>
      <c r="L11" s="195"/>
      <c r="M11" s="194"/>
      <c r="N11" s="270"/>
      <c r="O11" s="273"/>
      <c r="P11" s="33"/>
      <c r="Q11" s="34"/>
      <c r="R11" s="34"/>
      <c r="S11" s="34"/>
      <c r="T11" s="34"/>
      <c r="U11" s="34"/>
      <c r="V11" s="34"/>
      <c r="W11" s="34"/>
      <c r="X11" s="34"/>
      <c r="Y11" s="34"/>
      <c r="Z11" s="34"/>
      <c r="AA11" s="34"/>
      <c r="AB11" s="34"/>
      <c r="AC11" s="34"/>
      <c r="AD11" s="34"/>
      <c r="AE11" s="34"/>
      <c r="AF11" s="34"/>
      <c r="AG11" s="34"/>
      <c r="AH11" s="34"/>
      <c r="AI11" s="34"/>
      <c r="AJ11" s="34"/>
      <c r="AK11" s="34"/>
      <c r="AL11" s="34"/>
      <c r="AM11" s="34"/>
      <c r="AN11" s="34"/>
      <c r="AO11" s="34"/>
      <c r="AP11" s="34"/>
      <c r="AQ11" s="34"/>
      <c r="AR11" s="34"/>
      <c r="AS11" s="34"/>
      <c r="AT11" s="34"/>
      <c r="AU11" s="34"/>
      <c r="AV11" s="34"/>
      <c r="AW11" s="34"/>
      <c r="AX11" s="34"/>
      <c r="AY11" s="34"/>
      <c r="AZ11" s="34"/>
      <c r="BA11" s="34"/>
      <c r="BB11" s="34"/>
      <c r="BC11" s="34"/>
      <c r="BD11" s="34"/>
      <c r="BE11" s="34"/>
      <c r="BF11" s="34"/>
      <c r="BG11" s="35"/>
      <c r="BH11" s="188"/>
      <c r="BI11" s="188"/>
    </row>
    <row r="12" spans="1:61" hidden="1" x14ac:dyDescent="0.25">
      <c r="A12" s="209"/>
      <c r="B12" s="210"/>
      <c r="C12" s="210"/>
      <c r="D12" s="210"/>
      <c r="E12" s="210"/>
      <c r="F12" s="210"/>
      <c r="G12" s="210"/>
      <c r="H12" s="210"/>
      <c r="I12" s="210"/>
      <c r="J12" s="210"/>
      <c r="K12" s="210"/>
      <c r="L12" s="210"/>
      <c r="M12" s="210"/>
      <c r="N12" s="210"/>
      <c r="O12" s="210"/>
      <c r="P12" s="210"/>
      <c r="Q12" s="210"/>
      <c r="R12" s="210"/>
      <c r="S12" s="210"/>
      <c r="T12" s="210"/>
      <c r="U12" s="210"/>
      <c r="V12" s="210"/>
      <c r="W12" s="210"/>
      <c r="X12" s="210"/>
      <c r="Y12" s="210"/>
      <c r="Z12" s="210"/>
      <c r="AA12" s="210"/>
      <c r="AB12" s="210"/>
      <c r="AC12" s="210"/>
      <c r="AD12" s="210"/>
      <c r="AE12" s="210"/>
      <c r="AF12" s="210"/>
      <c r="AG12" s="210"/>
      <c r="AH12" s="210"/>
      <c r="AI12" s="210"/>
      <c r="AJ12" s="210"/>
      <c r="AK12" s="210"/>
      <c r="AL12" s="210"/>
      <c r="AM12" s="210"/>
      <c r="AN12" s="210"/>
      <c r="AO12" s="210"/>
      <c r="AP12" s="210"/>
      <c r="AQ12" s="210"/>
      <c r="AR12" s="210"/>
      <c r="AS12" s="210"/>
      <c r="AT12" s="210"/>
      <c r="AU12" s="210"/>
      <c r="AV12" s="210"/>
      <c r="AW12" s="210"/>
      <c r="AX12" s="210"/>
      <c r="AY12" s="210"/>
      <c r="AZ12" s="210"/>
      <c r="BA12" s="210"/>
      <c r="BB12" s="210"/>
      <c r="BC12" s="210"/>
      <c r="BD12" s="210"/>
      <c r="BE12" s="210"/>
      <c r="BF12" s="210"/>
      <c r="BG12" s="210"/>
      <c r="BH12" s="210"/>
      <c r="BI12" s="211"/>
    </row>
    <row r="13" spans="1:61" ht="120" x14ac:dyDescent="0.25">
      <c r="A13" s="17" t="s">
        <v>54</v>
      </c>
      <c r="B13" s="17" t="s">
        <v>265</v>
      </c>
      <c r="C13" s="17" t="s">
        <v>266</v>
      </c>
      <c r="D13" s="17" t="s">
        <v>267</v>
      </c>
      <c r="E13" s="17" t="s">
        <v>268</v>
      </c>
      <c r="F13" s="17" t="s">
        <v>269</v>
      </c>
      <c r="G13" s="17" t="s">
        <v>270</v>
      </c>
      <c r="H13" s="17" t="s">
        <v>271</v>
      </c>
      <c r="I13" s="17" t="s">
        <v>272</v>
      </c>
      <c r="J13" s="168">
        <v>100</v>
      </c>
      <c r="K13" s="21">
        <v>100</v>
      </c>
      <c r="L13" s="1" t="s">
        <v>835</v>
      </c>
      <c r="M13" s="26">
        <v>2020852500020</v>
      </c>
      <c r="N13" s="46">
        <v>25337000000</v>
      </c>
      <c r="O13" s="47" t="s">
        <v>836</v>
      </c>
      <c r="P13" s="168">
        <v>100</v>
      </c>
      <c r="Q13" s="1"/>
      <c r="R13" s="1">
        <v>25</v>
      </c>
      <c r="S13" s="154">
        <v>25</v>
      </c>
      <c r="T13" s="1">
        <v>25</v>
      </c>
      <c r="U13" s="154">
        <v>25</v>
      </c>
      <c r="V13" s="1">
        <v>25</v>
      </c>
      <c r="W13" s="1"/>
      <c r="X13" s="1">
        <v>25</v>
      </c>
      <c r="Y13" s="1"/>
      <c r="Z13" s="3"/>
      <c r="AA13" s="2"/>
      <c r="AB13" s="2"/>
      <c r="AC13" s="2"/>
      <c r="AD13" s="3"/>
      <c r="AE13" s="10"/>
      <c r="AF13" s="3"/>
      <c r="AG13" s="2"/>
      <c r="AH13" s="3"/>
      <c r="AI13" s="2"/>
      <c r="AJ13" s="3"/>
      <c r="AK13" s="2"/>
      <c r="AL13" s="3"/>
      <c r="AM13" s="2"/>
      <c r="AN13" s="2"/>
      <c r="AO13" s="2"/>
      <c r="AP13" s="3"/>
      <c r="AQ13" s="2"/>
      <c r="AR13" s="2">
        <v>12996867706</v>
      </c>
      <c r="AS13" s="2">
        <v>6064651957.000001</v>
      </c>
      <c r="AT13" s="2"/>
      <c r="AU13" s="2"/>
      <c r="AV13" s="3"/>
      <c r="AW13" s="2"/>
      <c r="AX13" s="2"/>
      <c r="AY13" s="2"/>
      <c r="AZ13" s="2"/>
      <c r="BA13" s="2"/>
      <c r="BB13" s="3">
        <v>15578187131</v>
      </c>
      <c r="BC13" s="3">
        <v>9277378535.0300007</v>
      </c>
      <c r="BD13" s="2"/>
      <c r="BE13" s="2"/>
      <c r="BF13" s="151">
        <f>+BD13+BB13+AZ13+AX13+AV13+AT13+AR13+AP13+AN13+AL13+AJ13+AH13+AF13+AD13+AB13+Z13</f>
        <v>28575054837</v>
      </c>
      <c r="BG13" s="49">
        <f t="shared" ref="BG13:BG37" si="0">+AA13+AC13+AE13+AG13+AI13+AK13+AM13+AO13+AQ13+AS13+AU13+AW13+AY13+BA13+BC13+BE13</f>
        <v>15342030492.030003</v>
      </c>
      <c r="BH13" s="157" t="s">
        <v>1099</v>
      </c>
      <c r="BI13" s="1" t="s">
        <v>798</v>
      </c>
    </row>
    <row r="14" spans="1:61" ht="192.75" thickBot="1" x14ac:dyDescent="0.3">
      <c r="A14" s="17" t="s">
        <v>54</v>
      </c>
      <c r="B14" s="17" t="s">
        <v>265</v>
      </c>
      <c r="C14" s="17" t="s">
        <v>266</v>
      </c>
      <c r="D14" s="17" t="s">
        <v>267</v>
      </c>
      <c r="E14" s="17" t="s">
        <v>268</v>
      </c>
      <c r="F14" s="17" t="s">
        <v>826</v>
      </c>
      <c r="G14" s="17" t="s">
        <v>273</v>
      </c>
      <c r="H14" s="17" t="s">
        <v>274</v>
      </c>
      <c r="I14" s="17" t="s">
        <v>275</v>
      </c>
      <c r="J14" s="168">
        <v>100</v>
      </c>
      <c r="K14" s="21">
        <v>100</v>
      </c>
      <c r="L14" s="1" t="s">
        <v>835</v>
      </c>
      <c r="M14" s="26">
        <v>2020852500020</v>
      </c>
      <c r="N14" s="46">
        <v>0</v>
      </c>
      <c r="O14" s="47" t="s">
        <v>837</v>
      </c>
      <c r="P14" s="168">
        <v>100</v>
      </c>
      <c r="Q14" s="1"/>
      <c r="R14" s="1">
        <v>25</v>
      </c>
      <c r="S14" s="154">
        <v>25</v>
      </c>
      <c r="T14" s="1">
        <v>25</v>
      </c>
      <c r="U14" s="154">
        <v>25</v>
      </c>
      <c r="V14" s="1">
        <v>25</v>
      </c>
      <c r="W14" s="1"/>
      <c r="X14" s="1">
        <v>25</v>
      </c>
      <c r="Y14" s="1"/>
      <c r="Z14" s="3"/>
      <c r="AA14" s="2"/>
      <c r="AB14" s="2"/>
      <c r="AC14" s="2"/>
      <c r="AD14" s="3"/>
      <c r="AE14" s="10"/>
      <c r="AF14" s="3"/>
      <c r="AG14" s="2"/>
      <c r="AH14" s="3"/>
      <c r="AI14" s="2"/>
      <c r="AJ14" s="3"/>
      <c r="AK14" s="2"/>
      <c r="AL14" s="3"/>
      <c r="AM14" s="2"/>
      <c r="AN14" s="2"/>
      <c r="AO14" s="2"/>
      <c r="AP14" s="3"/>
      <c r="AQ14" s="2"/>
      <c r="AR14" s="48"/>
      <c r="AS14" s="2"/>
      <c r="AT14" s="2"/>
      <c r="AU14" s="2"/>
      <c r="AV14" s="3"/>
      <c r="AW14" s="2"/>
      <c r="AX14" s="2"/>
      <c r="AY14" s="2"/>
      <c r="AZ14" s="2"/>
      <c r="BA14" s="2"/>
      <c r="BB14" s="3">
        <v>78065190</v>
      </c>
      <c r="BC14" s="2">
        <v>49000000</v>
      </c>
      <c r="BD14" s="2"/>
      <c r="BE14" s="2"/>
      <c r="BF14" s="151">
        <f t="shared" ref="BF14:BF37" si="1">+BD14+BB14+AZ14+AX14+AV14+AT14+AR14+AP14+AN14+AL14+AJ14+AH14+AF14+AD14+AB14+Z14</f>
        <v>78065190</v>
      </c>
      <c r="BG14" s="49">
        <f t="shared" si="0"/>
        <v>49000000</v>
      </c>
      <c r="BH14" s="157" t="s">
        <v>1100</v>
      </c>
      <c r="BI14" s="1" t="s">
        <v>798</v>
      </c>
    </row>
    <row r="15" spans="1:61" ht="205.5" thickTop="1" thickBot="1" x14ac:dyDescent="0.3">
      <c r="A15" s="17" t="s">
        <v>54</v>
      </c>
      <c r="B15" s="17" t="s">
        <v>265</v>
      </c>
      <c r="C15" s="17" t="s">
        <v>266</v>
      </c>
      <c r="D15" s="17" t="s">
        <v>267</v>
      </c>
      <c r="E15" s="17" t="s">
        <v>278</v>
      </c>
      <c r="F15" s="17" t="s">
        <v>279</v>
      </c>
      <c r="G15" s="17" t="s">
        <v>280</v>
      </c>
      <c r="H15" s="17" t="s">
        <v>281</v>
      </c>
      <c r="I15" s="17" t="s">
        <v>282</v>
      </c>
      <c r="J15" s="168">
        <v>85</v>
      </c>
      <c r="K15" s="21">
        <v>80</v>
      </c>
      <c r="L15" s="1" t="s">
        <v>838</v>
      </c>
      <c r="M15" s="26">
        <v>2020852500020</v>
      </c>
      <c r="N15" s="50">
        <v>63720000</v>
      </c>
      <c r="O15" s="47" t="s">
        <v>839</v>
      </c>
      <c r="P15" s="275">
        <v>85</v>
      </c>
      <c r="Q15" s="1"/>
      <c r="R15" s="1"/>
      <c r="S15" s="1"/>
      <c r="T15" s="1"/>
      <c r="U15" s="1"/>
      <c r="V15" s="1">
        <v>85</v>
      </c>
      <c r="W15" s="1"/>
      <c r="X15" s="1"/>
      <c r="Y15" s="1"/>
      <c r="Z15" s="3"/>
      <c r="AA15" s="2"/>
      <c r="AB15" s="2"/>
      <c r="AC15" s="2"/>
      <c r="AD15" s="3"/>
      <c r="AE15" s="10"/>
      <c r="AF15" s="3"/>
      <c r="AG15" s="2"/>
      <c r="AH15" s="3"/>
      <c r="AI15" s="2"/>
      <c r="AJ15" s="3"/>
      <c r="AK15" s="2"/>
      <c r="AL15" s="3"/>
      <c r="AM15" s="2"/>
      <c r="AN15" s="2"/>
      <c r="AO15" s="2"/>
      <c r="AP15" s="3"/>
      <c r="AQ15" s="2"/>
      <c r="AR15" s="150">
        <v>38581760</v>
      </c>
      <c r="AS15" s="2">
        <v>20581759.75</v>
      </c>
      <c r="AT15" s="2"/>
      <c r="AU15" s="2"/>
      <c r="AV15" s="3"/>
      <c r="AW15" s="2"/>
      <c r="AX15" s="2"/>
      <c r="AY15" s="2"/>
      <c r="AZ15" s="2"/>
      <c r="BA15" s="2"/>
      <c r="BB15" s="3"/>
      <c r="BC15" s="2"/>
      <c r="BD15" s="2"/>
      <c r="BE15" s="2"/>
      <c r="BF15" s="49">
        <f t="shared" si="1"/>
        <v>38581760</v>
      </c>
      <c r="BG15" s="49">
        <f t="shared" si="0"/>
        <v>20581759.75</v>
      </c>
      <c r="BH15" s="1"/>
      <c r="BI15" s="1" t="s">
        <v>798</v>
      </c>
    </row>
    <row r="16" spans="1:61" ht="166.5" thickTop="1" x14ac:dyDescent="0.25">
      <c r="A16" s="17" t="s">
        <v>54</v>
      </c>
      <c r="B16" s="17" t="s">
        <v>265</v>
      </c>
      <c r="C16" s="17" t="s">
        <v>266</v>
      </c>
      <c r="D16" s="17" t="s">
        <v>267</v>
      </c>
      <c r="E16" s="17" t="s">
        <v>278</v>
      </c>
      <c r="F16" s="17" t="s">
        <v>283</v>
      </c>
      <c r="G16" s="17" t="s">
        <v>284</v>
      </c>
      <c r="H16" s="17" t="s">
        <v>285</v>
      </c>
      <c r="I16" s="17" t="s">
        <v>286</v>
      </c>
      <c r="J16" s="168">
        <v>4</v>
      </c>
      <c r="K16" s="21">
        <v>0</v>
      </c>
      <c r="L16" s="1" t="s">
        <v>838</v>
      </c>
      <c r="M16" s="26">
        <v>2020852500020</v>
      </c>
      <c r="N16" s="50">
        <v>53100000</v>
      </c>
      <c r="O16" s="47" t="s">
        <v>840</v>
      </c>
      <c r="P16" s="275">
        <v>2</v>
      </c>
      <c r="Q16" s="1"/>
      <c r="R16" s="1"/>
      <c r="S16" s="1"/>
      <c r="T16" s="1"/>
      <c r="U16" s="1"/>
      <c r="V16" s="1"/>
      <c r="W16" s="1"/>
      <c r="X16" s="1">
        <v>2</v>
      </c>
      <c r="Y16" s="1"/>
      <c r="Z16" s="3"/>
      <c r="AA16" s="2"/>
      <c r="AB16" s="2"/>
      <c r="AC16" s="2"/>
      <c r="AD16" s="3"/>
      <c r="AE16" s="10"/>
      <c r="AF16" s="3"/>
      <c r="AG16" s="2"/>
      <c r="AH16" s="3"/>
      <c r="AI16" s="2"/>
      <c r="AJ16" s="3"/>
      <c r="AK16" s="2"/>
      <c r="AL16" s="3"/>
      <c r="AM16" s="2"/>
      <c r="AN16" s="2"/>
      <c r="AO16" s="2"/>
      <c r="AP16" s="3"/>
      <c r="AQ16" s="2"/>
      <c r="AR16" s="48">
        <v>46234145</v>
      </c>
      <c r="AS16" s="2">
        <v>46234144.57</v>
      </c>
      <c r="AT16" s="2"/>
      <c r="AU16" s="2"/>
      <c r="AV16" s="3"/>
      <c r="AW16" s="2"/>
      <c r="AX16" s="2"/>
      <c r="AY16" s="2"/>
      <c r="AZ16" s="2"/>
      <c r="BA16" s="2"/>
      <c r="BB16" s="3"/>
      <c r="BC16" s="2"/>
      <c r="BD16" s="2"/>
      <c r="BE16" s="2"/>
      <c r="BF16" s="49">
        <f t="shared" si="1"/>
        <v>46234145</v>
      </c>
      <c r="BG16" s="49">
        <f t="shared" si="0"/>
        <v>46234144.57</v>
      </c>
      <c r="BH16" s="1"/>
      <c r="BI16" s="1" t="s">
        <v>798</v>
      </c>
    </row>
    <row r="17" spans="1:61" ht="229.5" x14ac:dyDescent="0.25">
      <c r="A17" s="17" t="s">
        <v>54</v>
      </c>
      <c r="B17" s="17" t="s">
        <v>265</v>
      </c>
      <c r="C17" s="17" t="s">
        <v>266</v>
      </c>
      <c r="D17" s="17" t="s">
        <v>267</v>
      </c>
      <c r="E17" s="17" t="s">
        <v>278</v>
      </c>
      <c r="F17" s="17" t="s">
        <v>827</v>
      </c>
      <c r="G17" s="17" t="s">
        <v>287</v>
      </c>
      <c r="H17" s="17" t="s">
        <v>288</v>
      </c>
      <c r="I17" s="17" t="s">
        <v>289</v>
      </c>
      <c r="J17" s="168">
        <v>10</v>
      </c>
      <c r="K17" s="21">
        <v>0</v>
      </c>
      <c r="L17" s="1" t="s">
        <v>838</v>
      </c>
      <c r="M17" s="26">
        <v>2020852500020</v>
      </c>
      <c r="N17" s="50">
        <v>31860000</v>
      </c>
      <c r="O17" s="51" t="s">
        <v>841</v>
      </c>
      <c r="P17" s="275">
        <v>3</v>
      </c>
      <c r="Q17" s="1"/>
      <c r="R17" s="1"/>
      <c r="S17" s="1"/>
      <c r="T17" s="1"/>
      <c r="U17" s="1"/>
      <c r="V17" s="1"/>
      <c r="W17" s="1"/>
      <c r="X17" s="1">
        <v>3</v>
      </c>
      <c r="Y17" s="1"/>
      <c r="Z17" s="3"/>
      <c r="AA17" s="2"/>
      <c r="AB17" s="2"/>
      <c r="AC17" s="2"/>
      <c r="AD17" s="3"/>
      <c r="AE17" s="10"/>
      <c r="AF17" s="3"/>
      <c r="AG17" s="2"/>
      <c r="AH17" s="3"/>
      <c r="AI17" s="2"/>
      <c r="AJ17" s="3"/>
      <c r="AK17" s="2"/>
      <c r="AL17" s="3"/>
      <c r="AM17" s="2"/>
      <c r="AN17" s="2"/>
      <c r="AO17" s="2"/>
      <c r="AP17" s="3"/>
      <c r="AQ17" s="2"/>
      <c r="AR17" s="48">
        <v>8000000</v>
      </c>
      <c r="AS17" s="2">
        <v>20000000</v>
      </c>
      <c r="AT17" s="2"/>
      <c r="AU17" s="2"/>
      <c r="AV17" s="3"/>
      <c r="AW17" s="2"/>
      <c r="AX17" s="2"/>
      <c r="AY17" s="2"/>
      <c r="AZ17" s="2"/>
      <c r="BA17" s="2"/>
      <c r="BB17" s="3"/>
      <c r="BC17" s="2"/>
      <c r="BD17" s="2"/>
      <c r="BE17" s="2"/>
      <c r="BF17" s="49">
        <f t="shared" si="1"/>
        <v>8000000</v>
      </c>
      <c r="BG17" s="49">
        <f t="shared" si="0"/>
        <v>20000000</v>
      </c>
      <c r="BH17" s="1"/>
      <c r="BI17" s="1" t="s">
        <v>798</v>
      </c>
    </row>
    <row r="18" spans="1:61" ht="267.75" x14ac:dyDescent="0.25">
      <c r="A18" s="17" t="s">
        <v>54</v>
      </c>
      <c r="B18" s="17" t="s">
        <v>265</v>
      </c>
      <c r="C18" s="17" t="s">
        <v>266</v>
      </c>
      <c r="D18" s="17" t="s">
        <v>267</v>
      </c>
      <c r="E18" s="17" t="s">
        <v>278</v>
      </c>
      <c r="F18" s="17" t="s">
        <v>827</v>
      </c>
      <c r="G18" s="17" t="s">
        <v>290</v>
      </c>
      <c r="H18" s="17" t="s">
        <v>291</v>
      </c>
      <c r="I18" s="17" t="s">
        <v>292</v>
      </c>
      <c r="J18" s="168">
        <v>8</v>
      </c>
      <c r="K18" s="21">
        <v>0</v>
      </c>
      <c r="L18" s="1" t="s">
        <v>838</v>
      </c>
      <c r="M18" s="26">
        <v>2020852500020</v>
      </c>
      <c r="N18" s="50">
        <v>31860000</v>
      </c>
      <c r="O18" s="51" t="s">
        <v>841</v>
      </c>
      <c r="P18" s="275">
        <v>3</v>
      </c>
      <c r="Q18" s="1"/>
      <c r="R18" s="1"/>
      <c r="S18" s="1"/>
      <c r="T18" s="1"/>
      <c r="U18" s="1"/>
      <c r="V18" s="1"/>
      <c r="W18" s="1"/>
      <c r="X18" s="1">
        <v>3</v>
      </c>
      <c r="Y18" s="1"/>
      <c r="Z18" s="3"/>
      <c r="AA18" s="2"/>
      <c r="AB18" s="2"/>
      <c r="AC18" s="2"/>
      <c r="AD18" s="3"/>
      <c r="AE18" s="10"/>
      <c r="AF18" s="3"/>
      <c r="AG18" s="2"/>
      <c r="AH18" s="3"/>
      <c r="AI18" s="2"/>
      <c r="AJ18" s="3"/>
      <c r="AK18" s="2"/>
      <c r="AL18" s="3"/>
      <c r="AM18" s="2"/>
      <c r="AN18" s="2"/>
      <c r="AO18" s="2"/>
      <c r="AP18" s="3"/>
      <c r="AQ18" s="2"/>
      <c r="AR18" s="48">
        <v>8000000</v>
      </c>
      <c r="AS18" s="2">
        <v>14000000</v>
      </c>
      <c r="AT18" s="2"/>
      <c r="AU18" s="2"/>
      <c r="AV18" s="3"/>
      <c r="AW18" s="2"/>
      <c r="AX18" s="2"/>
      <c r="AY18" s="2"/>
      <c r="AZ18" s="2"/>
      <c r="BA18" s="2"/>
      <c r="BB18" s="3"/>
      <c r="BC18" s="2"/>
      <c r="BD18" s="2"/>
      <c r="BE18" s="2"/>
      <c r="BF18" s="49">
        <f t="shared" si="1"/>
        <v>8000000</v>
      </c>
      <c r="BG18" s="49">
        <f t="shared" si="0"/>
        <v>14000000</v>
      </c>
      <c r="BH18" s="1"/>
      <c r="BI18" s="1" t="s">
        <v>798</v>
      </c>
    </row>
    <row r="19" spans="1:61" ht="108" customHeight="1" x14ac:dyDescent="0.25">
      <c r="A19" s="17" t="s">
        <v>54</v>
      </c>
      <c r="B19" s="17" t="s">
        <v>265</v>
      </c>
      <c r="C19" s="17" t="s">
        <v>266</v>
      </c>
      <c r="D19" s="17" t="s">
        <v>267</v>
      </c>
      <c r="E19" s="17" t="s">
        <v>278</v>
      </c>
      <c r="F19" s="17" t="s">
        <v>293</v>
      </c>
      <c r="G19" s="17" t="s">
        <v>294</v>
      </c>
      <c r="H19" s="17" t="s">
        <v>295</v>
      </c>
      <c r="I19" s="17" t="s">
        <v>292</v>
      </c>
      <c r="J19" s="168">
        <v>4</v>
      </c>
      <c r="K19" s="21">
        <v>1</v>
      </c>
      <c r="L19" s="1" t="s">
        <v>838</v>
      </c>
      <c r="M19" s="26">
        <v>2020852500020</v>
      </c>
      <c r="N19" s="50">
        <v>21240000</v>
      </c>
      <c r="O19" s="51" t="s">
        <v>842</v>
      </c>
      <c r="P19" s="275">
        <v>1</v>
      </c>
      <c r="Q19" s="1"/>
      <c r="R19" s="1"/>
      <c r="S19" s="1"/>
      <c r="T19" s="1"/>
      <c r="U19" s="1"/>
      <c r="V19" s="1"/>
      <c r="W19" s="1"/>
      <c r="X19" s="1">
        <v>1</v>
      </c>
      <c r="Y19" s="1"/>
      <c r="Z19" s="3"/>
      <c r="AA19" s="2"/>
      <c r="AB19" s="2"/>
      <c r="AC19" s="2"/>
      <c r="AD19" s="3"/>
      <c r="AE19" s="10"/>
      <c r="AF19" s="3"/>
      <c r="AG19" s="2"/>
      <c r="AH19" s="3"/>
      <c r="AI19" s="2"/>
      <c r="AJ19" s="3"/>
      <c r="AK19" s="2"/>
      <c r="AL19" s="3"/>
      <c r="AM19" s="2"/>
      <c r="AN19" s="2"/>
      <c r="AO19" s="2"/>
      <c r="AP19" s="3"/>
      <c r="AQ19" s="2"/>
      <c r="AR19" s="48">
        <v>5000000</v>
      </c>
      <c r="AS19" s="2">
        <v>5000000</v>
      </c>
      <c r="AT19" s="2"/>
      <c r="AU19" s="2"/>
      <c r="AV19" s="3"/>
      <c r="AW19" s="2"/>
      <c r="AX19" s="2"/>
      <c r="AY19" s="2"/>
      <c r="AZ19" s="2"/>
      <c r="BA19" s="2"/>
      <c r="BB19" s="3"/>
      <c r="BC19" s="2"/>
      <c r="BD19" s="2"/>
      <c r="BE19" s="2"/>
      <c r="BF19" s="49">
        <f t="shared" si="1"/>
        <v>5000000</v>
      </c>
      <c r="BG19" s="49">
        <f t="shared" si="0"/>
        <v>5000000</v>
      </c>
      <c r="BH19" s="1"/>
      <c r="BI19" s="1" t="s">
        <v>798</v>
      </c>
    </row>
    <row r="20" spans="1:61" ht="108.75" thickBot="1" x14ac:dyDescent="0.3">
      <c r="A20" s="17" t="s">
        <v>54</v>
      </c>
      <c r="B20" s="17" t="s">
        <v>265</v>
      </c>
      <c r="C20" s="17" t="s">
        <v>266</v>
      </c>
      <c r="D20" s="17" t="s">
        <v>267</v>
      </c>
      <c r="E20" s="17" t="s">
        <v>278</v>
      </c>
      <c r="F20" s="17" t="s">
        <v>296</v>
      </c>
      <c r="G20" s="17" t="s">
        <v>297</v>
      </c>
      <c r="H20" s="17" t="s">
        <v>295</v>
      </c>
      <c r="I20" s="17" t="s">
        <v>292</v>
      </c>
      <c r="J20" s="168">
        <v>4</v>
      </c>
      <c r="K20" s="21">
        <v>1</v>
      </c>
      <c r="L20" s="1" t="s">
        <v>838</v>
      </c>
      <c r="M20" s="26">
        <v>2020852500020</v>
      </c>
      <c r="N20" s="50">
        <v>21240000</v>
      </c>
      <c r="O20" s="51" t="s">
        <v>842</v>
      </c>
      <c r="P20" s="275">
        <v>1</v>
      </c>
      <c r="Q20" s="1"/>
      <c r="R20" s="1"/>
      <c r="S20" s="1"/>
      <c r="T20" s="1"/>
      <c r="U20" s="1"/>
      <c r="V20" s="1"/>
      <c r="W20" s="1"/>
      <c r="X20" s="1">
        <v>1</v>
      </c>
      <c r="Y20" s="1"/>
      <c r="Z20" s="3"/>
      <c r="AA20" s="2"/>
      <c r="AB20" s="2"/>
      <c r="AC20" s="2"/>
      <c r="AD20" s="3"/>
      <c r="AE20" s="10"/>
      <c r="AF20" s="3"/>
      <c r="AG20" s="2"/>
      <c r="AH20" s="3"/>
      <c r="AI20" s="2"/>
      <c r="AJ20" s="3"/>
      <c r="AK20" s="2"/>
      <c r="AL20" s="3"/>
      <c r="AM20" s="2"/>
      <c r="AN20" s="2"/>
      <c r="AO20" s="2"/>
      <c r="AP20" s="3"/>
      <c r="AQ20" s="2"/>
      <c r="AR20" s="48">
        <v>5000000</v>
      </c>
      <c r="AS20" s="2">
        <v>5000000</v>
      </c>
      <c r="AT20" s="2"/>
      <c r="AU20" s="2"/>
      <c r="AV20" s="3"/>
      <c r="AW20" s="2"/>
      <c r="AX20" s="2"/>
      <c r="AY20" s="2"/>
      <c r="AZ20" s="2"/>
      <c r="BA20" s="2"/>
      <c r="BB20" s="3"/>
      <c r="BC20" s="2"/>
      <c r="BD20" s="2"/>
      <c r="BE20" s="2"/>
      <c r="BF20" s="49">
        <f t="shared" si="1"/>
        <v>5000000</v>
      </c>
      <c r="BG20" s="49">
        <f t="shared" si="0"/>
        <v>5000000</v>
      </c>
      <c r="BH20" s="1"/>
      <c r="BI20" s="1" t="s">
        <v>798</v>
      </c>
    </row>
    <row r="21" spans="1:61" ht="154.5" thickTop="1" thickBot="1" x14ac:dyDescent="0.3">
      <c r="A21" s="17" t="s">
        <v>54</v>
      </c>
      <c r="B21" s="17" t="s">
        <v>265</v>
      </c>
      <c r="C21" s="17" t="s">
        <v>266</v>
      </c>
      <c r="D21" s="17" t="s">
        <v>267</v>
      </c>
      <c r="E21" s="17" t="s">
        <v>278</v>
      </c>
      <c r="F21" s="17" t="s">
        <v>298</v>
      </c>
      <c r="G21" s="17" t="s">
        <v>299</v>
      </c>
      <c r="H21" s="17" t="s">
        <v>300</v>
      </c>
      <c r="I21" s="17" t="s">
        <v>292</v>
      </c>
      <c r="J21" s="168">
        <v>4</v>
      </c>
      <c r="K21" s="21">
        <v>1</v>
      </c>
      <c r="L21" s="1" t="s">
        <v>838</v>
      </c>
      <c r="M21" s="26">
        <v>2020852500020</v>
      </c>
      <c r="N21" s="50">
        <v>106200000</v>
      </c>
      <c r="O21" s="47" t="s">
        <v>843</v>
      </c>
      <c r="P21" s="275">
        <v>1</v>
      </c>
      <c r="Q21" s="1"/>
      <c r="R21" s="1"/>
      <c r="S21" s="1"/>
      <c r="T21" s="1"/>
      <c r="U21" s="1"/>
      <c r="V21" s="1">
        <v>1</v>
      </c>
      <c r="W21" s="1"/>
      <c r="X21" s="1"/>
      <c r="Y21" s="1"/>
      <c r="Z21" s="3"/>
      <c r="AA21" s="2"/>
      <c r="AB21" s="2"/>
      <c r="AC21" s="2"/>
      <c r="AD21" s="3"/>
      <c r="AE21" s="10"/>
      <c r="AF21" s="3"/>
      <c r="AG21" s="2"/>
      <c r="AH21" s="3"/>
      <c r="AI21" s="2"/>
      <c r="AJ21" s="3"/>
      <c r="AK21" s="2"/>
      <c r="AL21" s="3"/>
      <c r="AM21" s="2"/>
      <c r="AN21" s="2"/>
      <c r="AO21" s="2"/>
      <c r="AP21" s="3"/>
      <c r="AQ21" s="2"/>
      <c r="AR21" s="150">
        <v>163339390</v>
      </c>
      <c r="AS21" s="2">
        <v>163339390.59999999</v>
      </c>
      <c r="AT21" s="2"/>
      <c r="AU21" s="2"/>
      <c r="AV21" s="3"/>
      <c r="AW21" s="2"/>
      <c r="AX21" s="2"/>
      <c r="AY21" s="2"/>
      <c r="AZ21" s="2"/>
      <c r="BA21" s="2"/>
      <c r="BB21" s="3"/>
      <c r="BC21" s="2"/>
      <c r="BD21" s="2"/>
      <c r="BE21" s="2"/>
      <c r="BF21" s="49">
        <f t="shared" si="1"/>
        <v>163339390</v>
      </c>
      <c r="BG21" s="49">
        <f t="shared" si="0"/>
        <v>163339390.59999999</v>
      </c>
      <c r="BH21" s="1"/>
      <c r="BI21" s="1" t="s">
        <v>798</v>
      </c>
    </row>
    <row r="22" spans="1:61" ht="228.75" thickTop="1" x14ac:dyDescent="0.25">
      <c r="A22" s="17" t="s">
        <v>54</v>
      </c>
      <c r="B22" s="17" t="s">
        <v>265</v>
      </c>
      <c r="C22" s="17" t="s">
        <v>266</v>
      </c>
      <c r="D22" s="17" t="s">
        <v>267</v>
      </c>
      <c r="E22" s="17" t="s">
        <v>278</v>
      </c>
      <c r="F22" s="17" t="s">
        <v>301</v>
      </c>
      <c r="G22" s="17" t="s">
        <v>302</v>
      </c>
      <c r="H22" s="17" t="s">
        <v>300</v>
      </c>
      <c r="I22" s="17" t="s">
        <v>292</v>
      </c>
      <c r="J22" s="168">
        <v>4</v>
      </c>
      <c r="K22" s="21">
        <v>1</v>
      </c>
      <c r="L22" s="1" t="s">
        <v>838</v>
      </c>
      <c r="M22" s="26">
        <v>2020852500020</v>
      </c>
      <c r="N22" s="50">
        <v>106200000</v>
      </c>
      <c r="O22" s="47" t="s">
        <v>844</v>
      </c>
      <c r="P22" s="275">
        <v>1</v>
      </c>
      <c r="Q22" s="1"/>
      <c r="R22" s="1"/>
      <c r="S22" s="1"/>
      <c r="T22" s="1"/>
      <c r="U22" s="1"/>
      <c r="V22" s="1">
        <v>1</v>
      </c>
      <c r="W22" s="1"/>
      <c r="X22" s="1"/>
      <c r="Y22" s="1"/>
      <c r="Z22" s="3"/>
      <c r="AA22" s="2"/>
      <c r="AB22" s="2"/>
      <c r="AC22" s="2"/>
      <c r="AD22" s="3"/>
      <c r="AE22" s="10"/>
      <c r="AF22" s="3"/>
      <c r="AG22" s="2"/>
      <c r="AH22" s="3"/>
      <c r="AI22" s="2"/>
      <c r="AJ22" s="3"/>
      <c r="AK22" s="2"/>
      <c r="AL22" s="3"/>
      <c r="AM22" s="2"/>
      <c r="AN22" s="2"/>
      <c r="AO22" s="2"/>
      <c r="AP22" s="3"/>
      <c r="AQ22" s="2"/>
      <c r="AR22" s="48">
        <v>20000000</v>
      </c>
      <c r="AS22" s="2">
        <v>20000000</v>
      </c>
      <c r="AT22" s="2"/>
      <c r="AU22" s="2"/>
      <c r="AV22" s="3"/>
      <c r="AW22" s="2"/>
      <c r="AX22" s="2"/>
      <c r="AY22" s="2"/>
      <c r="AZ22" s="2"/>
      <c r="BA22" s="2"/>
      <c r="BB22" s="3"/>
      <c r="BC22" s="2"/>
      <c r="BD22" s="2"/>
      <c r="BE22" s="2"/>
      <c r="BF22" s="49">
        <f t="shared" si="1"/>
        <v>20000000</v>
      </c>
      <c r="BG22" s="49">
        <f t="shared" si="0"/>
        <v>20000000</v>
      </c>
      <c r="BH22" s="1"/>
      <c r="BI22" s="1" t="s">
        <v>798</v>
      </c>
    </row>
    <row r="23" spans="1:61" ht="114.75" x14ac:dyDescent="0.25">
      <c r="A23" s="17" t="s">
        <v>54</v>
      </c>
      <c r="B23" s="17" t="s">
        <v>265</v>
      </c>
      <c r="C23" s="17" t="s">
        <v>266</v>
      </c>
      <c r="D23" s="17" t="s">
        <v>267</v>
      </c>
      <c r="E23" s="17" t="s">
        <v>278</v>
      </c>
      <c r="F23" s="17" t="s">
        <v>303</v>
      </c>
      <c r="G23" s="17" t="s">
        <v>304</v>
      </c>
      <c r="H23" s="17" t="s">
        <v>305</v>
      </c>
      <c r="I23" s="17" t="s">
        <v>306</v>
      </c>
      <c r="J23" s="168">
        <v>1</v>
      </c>
      <c r="K23" s="21">
        <v>0</v>
      </c>
      <c r="L23" s="1" t="s">
        <v>838</v>
      </c>
      <c r="M23" s="26">
        <v>2020852500020</v>
      </c>
      <c r="N23" s="50">
        <v>21240000</v>
      </c>
      <c r="O23" s="51" t="s">
        <v>845</v>
      </c>
      <c r="P23" s="275">
        <v>1</v>
      </c>
      <c r="Q23" s="1"/>
      <c r="R23" s="1"/>
      <c r="S23" s="1"/>
      <c r="T23" s="1"/>
      <c r="U23" s="1"/>
      <c r="V23" s="1">
        <v>1</v>
      </c>
      <c r="W23" s="1"/>
      <c r="X23" s="1"/>
      <c r="Y23" s="1"/>
      <c r="Z23" s="3"/>
      <c r="AA23" s="2"/>
      <c r="AB23" s="2"/>
      <c r="AC23" s="2"/>
      <c r="AD23" s="3"/>
      <c r="AE23" s="10"/>
      <c r="AF23" s="3"/>
      <c r="AG23" s="2"/>
      <c r="AH23" s="3"/>
      <c r="AI23" s="2"/>
      <c r="AJ23" s="3"/>
      <c r="AK23" s="2"/>
      <c r="AL23" s="3"/>
      <c r="AM23" s="2"/>
      <c r="AN23" s="2"/>
      <c r="AO23" s="2"/>
      <c r="AP23" s="3"/>
      <c r="AQ23" s="2"/>
      <c r="AR23" s="48">
        <v>9000000</v>
      </c>
      <c r="AS23" s="2">
        <v>37439820</v>
      </c>
      <c r="AT23" s="2"/>
      <c r="AU23" s="2"/>
      <c r="AV23" s="3"/>
      <c r="AW23" s="2"/>
      <c r="AX23" s="2"/>
      <c r="AY23" s="2"/>
      <c r="AZ23" s="2"/>
      <c r="BA23" s="2"/>
      <c r="BB23" s="3"/>
      <c r="BC23" s="2"/>
      <c r="BD23" s="2"/>
      <c r="BE23" s="2"/>
      <c r="BF23" s="49">
        <f t="shared" si="1"/>
        <v>9000000</v>
      </c>
      <c r="BG23" s="49">
        <f t="shared" si="0"/>
        <v>37439820</v>
      </c>
      <c r="BH23" s="1"/>
      <c r="BI23" s="1" t="s">
        <v>798</v>
      </c>
    </row>
    <row r="24" spans="1:61" ht="72" x14ac:dyDescent="0.25">
      <c r="A24" s="17" t="s">
        <v>54</v>
      </c>
      <c r="B24" s="17" t="s">
        <v>265</v>
      </c>
      <c r="C24" s="17" t="s">
        <v>266</v>
      </c>
      <c r="D24" s="17" t="s">
        <v>267</v>
      </c>
      <c r="E24" s="17" t="s">
        <v>278</v>
      </c>
      <c r="F24" s="17" t="s">
        <v>335</v>
      </c>
      <c r="G24" s="17" t="s">
        <v>307</v>
      </c>
      <c r="H24" s="17" t="s">
        <v>308</v>
      </c>
      <c r="I24" s="17" t="s">
        <v>309</v>
      </c>
      <c r="J24" s="168">
        <v>90</v>
      </c>
      <c r="K24" s="21">
        <v>0</v>
      </c>
      <c r="L24" s="1" t="s">
        <v>838</v>
      </c>
      <c r="M24" s="26">
        <v>2020852500020</v>
      </c>
      <c r="N24" s="50">
        <v>106200000</v>
      </c>
      <c r="O24" s="51" t="s">
        <v>845</v>
      </c>
      <c r="P24" s="275">
        <v>90</v>
      </c>
      <c r="Q24" s="1"/>
      <c r="R24" s="1"/>
      <c r="S24" s="1"/>
      <c r="T24" s="1"/>
      <c r="U24" s="1"/>
      <c r="V24" s="1">
        <v>90</v>
      </c>
      <c r="W24" s="1"/>
      <c r="X24" s="1"/>
      <c r="Y24" s="1"/>
      <c r="Z24" s="3"/>
      <c r="AA24" s="2"/>
      <c r="AB24" s="2"/>
      <c r="AC24" s="2"/>
      <c r="AD24" s="3"/>
      <c r="AE24" s="10"/>
      <c r="AF24" s="3"/>
      <c r="AG24" s="2"/>
      <c r="AH24" s="3"/>
      <c r="AI24" s="2"/>
      <c r="AJ24" s="3"/>
      <c r="AK24" s="2"/>
      <c r="AL24" s="3"/>
      <c r="AM24" s="2"/>
      <c r="AN24" s="2"/>
      <c r="AO24" s="2"/>
      <c r="AP24" s="3"/>
      <c r="AQ24" s="2"/>
      <c r="AR24" s="48">
        <v>61334982</v>
      </c>
      <c r="AS24" s="2">
        <v>41895000</v>
      </c>
      <c r="AT24" s="2"/>
      <c r="AU24" s="2"/>
      <c r="AV24" s="3"/>
      <c r="AW24" s="2"/>
      <c r="AX24" s="2"/>
      <c r="AY24" s="2"/>
      <c r="AZ24" s="2"/>
      <c r="BA24" s="2"/>
      <c r="BB24" s="3"/>
      <c r="BC24" s="2"/>
      <c r="BD24" s="2"/>
      <c r="BE24" s="2"/>
      <c r="BF24" s="49">
        <f>+BD24+BB24+AZ24+AX24+AV24+AT24+AR24+AP24+AN24+AL24+AJ24+AH24+AF24+AD24+AB24+Z24</f>
        <v>61334982</v>
      </c>
      <c r="BG24" s="49">
        <f>+AA24+AC24+AE24+AG24+AI24+AK24+AM24+AO24+AQ24+AS24+AU24+AW24+AY24+BA24+BC24+BE24</f>
        <v>41895000</v>
      </c>
      <c r="BH24" s="1"/>
      <c r="BI24" s="1" t="s">
        <v>798</v>
      </c>
    </row>
    <row r="25" spans="1:61" ht="204" customHeight="1" x14ac:dyDescent="0.25">
      <c r="A25" s="17" t="s">
        <v>54</v>
      </c>
      <c r="B25" s="17" t="s">
        <v>265</v>
      </c>
      <c r="C25" s="17" t="s">
        <v>266</v>
      </c>
      <c r="D25" s="17" t="s">
        <v>267</v>
      </c>
      <c r="E25" s="17" t="s">
        <v>278</v>
      </c>
      <c r="F25" s="17" t="s">
        <v>828</v>
      </c>
      <c r="G25" s="17" t="s">
        <v>310</v>
      </c>
      <c r="H25" s="17" t="s">
        <v>311</v>
      </c>
      <c r="I25" s="17" t="s">
        <v>312</v>
      </c>
      <c r="J25" s="168">
        <v>1</v>
      </c>
      <c r="K25" s="21">
        <v>0</v>
      </c>
      <c r="L25" s="1" t="s">
        <v>838</v>
      </c>
      <c r="M25" s="26">
        <v>2020852500020</v>
      </c>
      <c r="N25" s="50">
        <v>0</v>
      </c>
      <c r="O25" s="51" t="s">
        <v>846</v>
      </c>
      <c r="P25" s="275">
        <v>1</v>
      </c>
      <c r="Q25" s="1"/>
      <c r="R25" s="1"/>
      <c r="S25" s="1"/>
      <c r="T25" s="1"/>
      <c r="U25" s="1"/>
      <c r="V25" s="1">
        <v>1</v>
      </c>
      <c r="W25" s="1"/>
      <c r="X25" s="1"/>
      <c r="Y25" s="1"/>
      <c r="Z25" s="3"/>
      <c r="AA25" s="2"/>
      <c r="AB25" s="2"/>
      <c r="AC25" s="2"/>
      <c r="AD25" s="3"/>
      <c r="AE25" s="10"/>
      <c r="AF25" s="3"/>
      <c r="AG25" s="2"/>
      <c r="AH25" s="3"/>
      <c r="AI25" s="2"/>
      <c r="AJ25" s="3"/>
      <c r="AK25" s="2"/>
      <c r="AL25" s="3"/>
      <c r="AM25" s="2"/>
      <c r="AN25" s="2"/>
      <c r="AO25" s="2"/>
      <c r="AP25" s="3"/>
      <c r="AQ25" s="2"/>
      <c r="AR25" s="48">
        <v>6500000</v>
      </c>
      <c r="AS25" s="2">
        <v>20000000</v>
      </c>
      <c r="AT25" s="2"/>
      <c r="AU25" s="2"/>
      <c r="AV25" s="3"/>
      <c r="AW25" s="2"/>
      <c r="AX25" s="2"/>
      <c r="AY25" s="2"/>
      <c r="AZ25" s="2"/>
      <c r="BA25" s="2"/>
      <c r="BB25" s="3"/>
      <c r="BC25" s="2"/>
      <c r="BD25" s="2"/>
      <c r="BE25" s="2"/>
      <c r="BF25" s="49">
        <f>+BD25+BB25+AZ25+AX25+AV25+AT25+AR25+AP25+AN25+AL25+AJ25+AH25+AF25+AD25+AB25+Z25</f>
        <v>6500000</v>
      </c>
      <c r="BG25" s="49">
        <f>+AA25+AC25+AE25+AG25+AI25+AK25+AM25+AO25+AQ25+AS25+AU25+AW25+AY25+BA25+BC25+BE25</f>
        <v>20000000</v>
      </c>
      <c r="BH25" s="1"/>
      <c r="BI25" s="1" t="s">
        <v>798</v>
      </c>
    </row>
    <row r="26" spans="1:61" ht="114.75" x14ac:dyDescent="0.25">
      <c r="A26" s="17" t="s">
        <v>54</v>
      </c>
      <c r="B26" s="17" t="s">
        <v>265</v>
      </c>
      <c r="C26" s="17" t="s">
        <v>266</v>
      </c>
      <c r="D26" s="17" t="s">
        <v>267</v>
      </c>
      <c r="E26" s="17" t="s">
        <v>278</v>
      </c>
      <c r="F26" s="17" t="s">
        <v>829</v>
      </c>
      <c r="G26" s="17" t="s">
        <v>313</v>
      </c>
      <c r="H26" s="17" t="s">
        <v>314</v>
      </c>
      <c r="I26" s="17" t="s">
        <v>292</v>
      </c>
      <c r="J26" s="168">
        <v>4</v>
      </c>
      <c r="K26" s="21">
        <v>1</v>
      </c>
      <c r="L26" s="1" t="s">
        <v>838</v>
      </c>
      <c r="M26" s="26">
        <v>2020852500020</v>
      </c>
      <c r="N26" s="50">
        <v>21240000</v>
      </c>
      <c r="O26" s="51" t="s">
        <v>845</v>
      </c>
      <c r="P26" s="275">
        <v>1</v>
      </c>
      <c r="Q26" s="1"/>
      <c r="R26" s="1"/>
      <c r="S26" s="1"/>
      <c r="T26" s="1"/>
      <c r="U26" s="1"/>
      <c r="V26" s="1">
        <v>1</v>
      </c>
      <c r="W26" s="1"/>
      <c r="X26" s="1"/>
      <c r="Y26" s="1"/>
      <c r="Z26" s="3"/>
      <c r="AA26" s="2"/>
      <c r="AB26" s="2"/>
      <c r="AC26" s="2"/>
      <c r="AD26" s="3"/>
      <c r="AE26" s="10"/>
      <c r="AF26" s="3"/>
      <c r="AG26" s="2"/>
      <c r="AH26" s="3"/>
      <c r="AI26" s="2"/>
      <c r="AJ26" s="3"/>
      <c r="AK26" s="2"/>
      <c r="AL26" s="3"/>
      <c r="AM26" s="2"/>
      <c r="AN26" s="2"/>
      <c r="AO26" s="2"/>
      <c r="AP26" s="3"/>
      <c r="AQ26" s="2"/>
      <c r="AR26" s="48">
        <v>10000000</v>
      </c>
      <c r="AS26" s="2">
        <v>20000162.16</v>
      </c>
      <c r="AT26" s="2"/>
      <c r="AU26" s="2"/>
      <c r="AV26" s="3"/>
      <c r="AW26" s="2"/>
      <c r="AX26" s="2"/>
      <c r="AY26" s="2"/>
      <c r="AZ26" s="2"/>
      <c r="BA26" s="2"/>
      <c r="BB26" s="3"/>
      <c r="BC26" s="2"/>
      <c r="BD26" s="2"/>
      <c r="BE26" s="2"/>
      <c r="BF26" s="49">
        <f>+BD26+BB26+AZ26+AX26+AV26+AT26+AR26+AP26+AN26+AL26+AJ26+AH26+AF26+AD26+AB26+Z26</f>
        <v>10000000</v>
      </c>
      <c r="BG26" s="49">
        <f>+AA26+AC26+AE26+AG26+AI26+AK26+AM26+AO26+AQ26+AS26+AU26+AW26+AY26+BA26+BC26+BE26</f>
        <v>20000162.16</v>
      </c>
      <c r="BH26" s="1"/>
      <c r="BI26" s="1" t="s">
        <v>798</v>
      </c>
    </row>
    <row r="27" spans="1:61" ht="204" x14ac:dyDescent="0.25">
      <c r="A27" s="17" t="s">
        <v>54</v>
      </c>
      <c r="B27" s="17" t="s">
        <v>265</v>
      </c>
      <c r="C27" s="17" t="s">
        <v>266</v>
      </c>
      <c r="D27" s="17" t="s">
        <v>267</v>
      </c>
      <c r="E27" s="17" t="s">
        <v>278</v>
      </c>
      <c r="F27" s="17" t="s">
        <v>315</v>
      </c>
      <c r="G27" s="17" t="s">
        <v>316</v>
      </c>
      <c r="H27" s="17" t="s">
        <v>317</v>
      </c>
      <c r="I27" s="17" t="s">
        <v>292</v>
      </c>
      <c r="J27" s="168">
        <v>4</v>
      </c>
      <c r="K27" s="21">
        <v>1</v>
      </c>
      <c r="L27" s="1" t="s">
        <v>838</v>
      </c>
      <c r="M27" s="26">
        <v>2020852500020</v>
      </c>
      <c r="N27" s="50">
        <v>79650000</v>
      </c>
      <c r="O27" s="51" t="s">
        <v>847</v>
      </c>
      <c r="P27" s="275">
        <v>1</v>
      </c>
      <c r="Q27" s="1"/>
      <c r="R27" s="1"/>
      <c r="S27" s="1"/>
      <c r="T27" s="1"/>
      <c r="U27" s="1"/>
      <c r="V27" s="1">
        <v>1</v>
      </c>
      <c r="W27" s="1"/>
      <c r="X27" s="1"/>
      <c r="Y27" s="1"/>
      <c r="Z27" s="3"/>
      <c r="AA27" s="2"/>
      <c r="AB27" s="2"/>
      <c r="AC27" s="2"/>
      <c r="AD27" s="3"/>
      <c r="AE27" s="10"/>
      <c r="AF27" s="3"/>
      <c r="AG27" s="2"/>
      <c r="AH27" s="3"/>
      <c r="AI27" s="2"/>
      <c r="AJ27" s="3"/>
      <c r="AK27" s="2"/>
      <c r="AL27" s="3"/>
      <c r="AM27" s="2"/>
      <c r="AN27" s="2"/>
      <c r="AO27" s="2"/>
      <c r="AP27" s="3"/>
      <c r="AQ27" s="2"/>
      <c r="AR27" s="48">
        <v>33342484</v>
      </c>
      <c r="AS27" s="2">
        <v>34841250</v>
      </c>
      <c r="AT27" s="2"/>
      <c r="AU27" s="2"/>
      <c r="AV27" s="3"/>
      <c r="AW27" s="2"/>
      <c r="AX27" s="2"/>
      <c r="AY27" s="2"/>
      <c r="AZ27" s="2"/>
      <c r="BA27" s="2"/>
      <c r="BB27" s="3"/>
      <c r="BC27" s="2"/>
      <c r="BD27" s="2"/>
      <c r="BE27" s="2"/>
      <c r="BF27" s="49">
        <f>+BD27+BB27+AZ27+AX27+AV27+AT27+AR27+AP27+AN27+AL27+AJ27+AH27+AF27+AD27+AB27+Z27</f>
        <v>33342484</v>
      </c>
      <c r="BG27" s="49">
        <f>+AA27+AC27+AE27+AG27+AI27+AK27+AM27+AO27+AQ27+AS27+AU27+AW27+AY27+BA27+BC27+BE27</f>
        <v>34841250</v>
      </c>
      <c r="BH27" s="1"/>
      <c r="BI27" s="1" t="s">
        <v>798</v>
      </c>
    </row>
    <row r="28" spans="1:61" ht="114.75" x14ac:dyDescent="0.25">
      <c r="A28" s="17" t="s">
        <v>54</v>
      </c>
      <c r="B28" s="17" t="s">
        <v>265</v>
      </c>
      <c r="C28" s="17" t="s">
        <v>266</v>
      </c>
      <c r="D28" s="17" t="s">
        <v>267</v>
      </c>
      <c r="E28" s="17" t="s">
        <v>278</v>
      </c>
      <c r="F28" s="17" t="s">
        <v>830</v>
      </c>
      <c r="G28" s="17" t="s">
        <v>318</v>
      </c>
      <c r="H28" s="17" t="s">
        <v>319</v>
      </c>
      <c r="I28" s="17" t="s">
        <v>320</v>
      </c>
      <c r="J28" s="168">
        <v>1</v>
      </c>
      <c r="K28" s="21">
        <v>0</v>
      </c>
      <c r="L28" s="1" t="s">
        <v>838</v>
      </c>
      <c r="M28" s="26">
        <v>2020852500020</v>
      </c>
      <c r="N28" s="50">
        <v>5310000</v>
      </c>
      <c r="O28" s="51" t="s">
        <v>847</v>
      </c>
      <c r="P28" s="275">
        <v>1</v>
      </c>
      <c r="Q28" s="1"/>
      <c r="R28" s="1"/>
      <c r="S28" s="1"/>
      <c r="T28" s="1"/>
      <c r="U28" s="1"/>
      <c r="V28" s="1">
        <v>1</v>
      </c>
      <c r="W28" s="1"/>
      <c r="X28" s="1"/>
      <c r="Y28" s="1"/>
      <c r="Z28" s="3"/>
      <c r="AA28" s="2"/>
      <c r="AB28" s="2"/>
      <c r="AC28" s="2"/>
      <c r="AD28" s="3"/>
      <c r="AE28" s="10"/>
      <c r="AF28" s="3"/>
      <c r="AG28" s="2"/>
      <c r="AH28" s="3"/>
      <c r="AI28" s="2"/>
      <c r="AJ28" s="3"/>
      <c r="AK28" s="2"/>
      <c r="AL28" s="3"/>
      <c r="AM28" s="2"/>
      <c r="AN28" s="2"/>
      <c r="AO28" s="2"/>
      <c r="AP28" s="3"/>
      <c r="AQ28" s="2"/>
      <c r="AR28" s="48">
        <v>16671243</v>
      </c>
      <c r="AS28" s="2">
        <v>34841250</v>
      </c>
      <c r="AT28" s="2"/>
      <c r="AU28" s="2"/>
      <c r="AV28" s="3"/>
      <c r="AW28" s="2"/>
      <c r="AX28" s="2"/>
      <c r="AY28" s="2"/>
      <c r="AZ28" s="2"/>
      <c r="BA28" s="2"/>
      <c r="BB28" s="3"/>
      <c r="BC28" s="2"/>
      <c r="BD28" s="2"/>
      <c r="BE28" s="2"/>
      <c r="BF28" s="49">
        <f>+BD28+BB28+AZ28+AX28+AV28+AT28+AR28+AP28+AN28+AL28+AJ28+AH28+AF28+AD28+AB28+Z28</f>
        <v>16671243</v>
      </c>
      <c r="BG28" s="49">
        <f>+AA28+AC28+AE28+AG28+AI28+AK28+AM28+AO28+AQ28+AS28+AU28+AW28+AY28+BA28+BC28+BE28</f>
        <v>34841250</v>
      </c>
      <c r="BH28" s="1"/>
      <c r="BI28" s="1" t="s">
        <v>798</v>
      </c>
    </row>
    <row r="29" spans="1:61" ht="153" x14ac:dyDescent="0.25">
      <c r="A29" s="17" t="s">
        <v>54</v>
      </c>
      <c r="B29" s="17" t="s">
        <v>265</v>
      </c>
      <c r="C29" s="17" t="s">
        <v>266</v>
      </c>
      <c r="D29" s="17" t="s">
        <v>267</v>
      </c>
      <c r="E29" s="17" t="s">
        <v>278</v>
      </c>
      <c r="F29" s="17" t="s">
        <v>321</v>
      </c>
      <c r="G29" s="17" t="s">
        <v>322</v>
      </c>
      <c r="H29" s="17" t="s">
        <v>323</v>
      </c>
      <c r="I29" s="17" t="s">
        <v>292</v>
      </c>
      <c r="J29" s="168">
        <v>4</v>
      </c>
      <c r="K29" s="21">
        <v>0</v>
      </c>
      <c r="L29" s="1" t="s">
        <v>838</v>
      </c>
      <c r="M29" s="26">
        <v>2020852500020</v>
      </c>
      <c r="N29" s="50">
        <v>31860000</v>
      </c>
      <c r="O29" s="47" t="s">
        <v>848</v>
      </c>
      <c r="P29" s="275">
        <v>2</v>
      </c>
      <c r="Q29" s="1"/>
      <c r="R29" s="1"/>
      <c r="S29" s="1"/>
      <c r="T29" s="1"/>
      <c r="U29" s="1"/>
      <c r="V29" s="1">
        <v>1</v>
      </c>
      <c r="W29" s="1"/>
      <c r="X29" s="1">
        <v>1</v>
      </c>
      <c r="Y29" s="1"/>
      <c r="Z29" s="3"/>
      <c r="AA29" s="2"/>
      <c r="AB29" s="2"/>
      <c r="AC29" s="2"/>
      <c r="AD29" s="3"/>
      <c r="AE29" s="10"/>
      <c r="AF29" s="3"/>
      <c r="AG29" s="2"/>
      <c r="AH29" s="3"/>
      <c r="AI29" s="2"/>
      <c r="AJ29" s="3"/>
      <c r="AK29" s="2"/>
      <c r="AL29" s="3"/>
      <c r="AM29" s="2"/>
      <c r="AN29" s="2"/>
      <c r="AO29" s="2"/>
      <c r="AP29" s="3"/>
      <c r="AQ29" s="2"/>
      <c r="AR29" s="48">
        <v>35000000</v>
      </c>
      <c r="AS29" s="2">
        <v>40002471</v>
      </c>
      <c r="AT29" s="2"/>
      <c r="AU29" s="2"/>
      <c r="AV29" s="3"/>
      <c r="AW29" s="2"/>
      <c r="AX29" s="2"/>
      <c r="AY29" s="2"/>
      <c r="AZ29" s="2"/>
      <c r="BA29" s="2"/>
      <c r="BB29" s="3"/>
      <c r="BC29" s="2"/>
      <c r="BD29" s="2"/>
      <c r="BE29" s="2"/>
      <c r="BF29" s="49">
        <f>+BD29+BB29+AZ29+AX29+AV29+AT29+AR29+AP29+AN29+AL29+AJ29+AH29+AF29+AD29+AB29+Z29</f>
        <v>35000000</v>
      </c>
      <c r="BG29" s="49">
        <f>+AA29+AC29+AE29+AG29+AI29+AK29+AM29+AO29+AQ29+AS29+AU29+AW29+AY29+BA29+BC29+BE29</f>
        <v>40002471</v>
      </c>
      <c r="BH29" s="1"/>
      <c r="BI29" s="1" t="s">
        <v>798</v>
      </c>
    </row>
    <row r="30" spans="1:61" ht="178.5" x14ac:dyDescent="0.25">
      <c r="A30" s="17" t="s">
        <v>54</v>
      </c>
      <c r="B30" s="17" t="s">
        <v>265</v>
      </c>
      <c r="C30" s="17" t="s">
        <v>266</v>
      </c>
      <c r="D30" s="17" t="s">
        <v>267</v>
      </c>
      <c r="E30" s="17" t="s">
        <v>278</v>
      </c>
      <c r="F30" s="17" t="s">
        <v>324</v>
      </c>
      <c r="G30" s="17" t="s">
        <v>325</v>
      </c>
      <c r="H30" s="17" t="s">
        <v>326</v>
      </c>
      <c r="I30" s="17" t="s">
        <v>292</v>
      </c>
      <c r="J30" s="168">
        <v>4</v>
      </c>
      <c r="K30" s="21">
        <v>1</v>
      </c>
      <c r="L30" s="1" t="s">
        <v>838</v>
      </c>
      <c r="M30" s="26">
        <v>2020852500020</v>
      </c>
      <c r="N30" s="50">
        <v>31860000</v>
      </c>
      <c r="O30" s="47" t="s">
        <v>849</v>
      </c>
      <c r="P30" s="275">
        <v>1</v>
      </c>
      <c r="Q30" s="1"/>
      <c r="R30" s="1"/>
      <c r="S30" s="1"/>
      <c r="T30" s="1"/>
      <c r="U30" s="1"/>
      <c r="V30" s="1"/>
      <c r="W30" s="1"/>
      <c r="X30" s="1">
        <v>1</v>
      </c>
      <c r="Y30" s="1"/>
      <c r="Z30" s="3"/>
      <c r="AA30" s="2"/>
      <c r="AB30" s="2"/>
      <c r="AC30" s="2"/>
      <c r="AD30" s="3"/>
      <c r="AE30" s="10"/>
      <c r="AF30" s="3"/>
      <c r="AG30" s="2"/>
      <c r="AH30" s="3"/>
      <c r="AI30" s="2"/>
      <c r="AJ30" s="3"/>
      <c r="AK30" s="2"/>
      <c r="AL30" s="3"/>
      <c r="AM30" s="2"/>
      <c r="AN30" s="2"/>
      <c r="AO30" s="2"/>
      <c r="AP30" s="3"/>
      <c r="AQ30" s="2"/>
      <c r="AR30" s="48">
        <v>20000000</v>
      </c>
      <c r="AS30" s="2">
        <v>12000000</v>
      </c>
      <c r="AT30" s="2"/>
      <c r="AU30" s="2"/>
      <c r="AV30" s="3"/>
      <c r="AW30" s="2"/>
      <c r="AX30" s="2"/>
      <c r="AY30" s="2"/>
      <c r="AZ30" s="2"/>
      <c r="BA30" s="2"/>
      <c r="BB30" s="3"/>
      <c r="BC30" s="2"/>
      <c r="BD30" s="2"/>
      <c r="BE30" s="2"/>
      <c r="BF30" s="49">
        <f>+BD30+BB30+AZ30+AX30+AV30+AT30+AR30+AP30+AN30+AL30+AJ30+AH30+AF30+AD30+AB30+Z30</f>
        <v>20000000</v>
      </c>
      <c r="BG30" s="49">
        <f>+AA30+AC30+AE30+AG30+AI30+AK30+AM30+AO30+AQ30+AS30+AU30+AW30+AY30+BA30+BC30+BE30</f>
        <v>12000000</v>
      </c>
      <c r="BH30" s="1"/>
      <c r="BI30" s="1" t="s">
        <v>798</v>
      </c>
    </row>
    <row r="31" spans="1:61" ht="72" x14ac:dyDescent="0.25">
      <c r="A31" s="17" t="s">
        <v>54</v>
      </c>
      <c r="B31" s="17" t="s">
        <v>265</v>
      </c>
      <c r="C31" s="17" t="s">
        <v>266</v>
      </c>
      <c r="D31" s="17" t="s">
        <v>267</v>
      </c>
      <c r="E31" s="17" t="s">
        <v>278</v>
      </c>
      <c r="F31" s="17" t="s">
        <v>327</v>
      </c>
      <c r="G31" s="17" t="s">
        <v>328</v>
      </c>
      <c r="H31" s="17" t="s">
        <v>326</v>
      </c>
      <c r="I31" s="17" t="s">
        <v>292</v>
      </c>
      <c r="J31" s="168">
        <v>4</v>
      </c>
      <c r="K31" s="21">
        <v>1</v>
      </c>
      <c r="L31" s="1" t="s">
        <v>838</v>
      </c>
      <c r="M31" s="26">
        <v>2020852500020</v>
      </c>
      <c r="N31" s="50">
        <v>15930000</v>
      </c>
      <c r="O31" s="47" t="s">
        <v>850</v>
      </c>
      <c r="P31" s="275">
        <v>1</v>
      </c>
      <c r="Q31" s="1"/>
      <c r="R31" s="1"/>
      <c r="S31" s="1"/>
      <c r="T31" s="1"/>
      <c r="U31" s="1"/>
      <c r="V31" s="1"/>
      <c r="W31" s="1"/>
      <c r="X31" s="1">
        <v>1</v>
      </c>
      <c r="Y31" s="1"/>
      <c r="Z31" s="3"/>
      <c r="AA31" s="2"/>
      <c r="AB31" s="2"/>
      <c r="AC31" s="2"/>
      <c r="AD31" s="3"/>
      <c r="AE31" s="10"/>
      <c r="AF31" s="3"/>
      <c r="AG31" s="2"/>
      <c r="AH31" s="3"/>
      <c r="AI31" s="2"/>
      <c r="AJ31" s="3"/>
      <c r="AK31" s="2"/>
      <c r="AL31" s="3"/>
      <c r="AM31" s="2"/>
      <c r="AN31" s="2"/>
      <c r="AO31" s="2"/>
      <c r="AP31" s="3"/>
      <c r="AQ31" s="2"/>
      <c r="AR31" s="48">
        <v>20000000</v>
      </c>
      <c r="AS31" s="2">
        <v>20000000</v>
      </c>
      <c r="AT31" s="2"/>
      <c r="AU31" s="2"/>
      <c r="AV31" s="3"/>
      <c r="AW31" s="2"/>
      <c r="AX31" s="2"/>
      <c r="AY31" s="2"/>
      <c r="AZ31" s="2"/>
      <c r="BA31" s="2"/>
      <c r="BB31" s="3"/>
      <c r="BC31" s="2"/>
      <c r="BD31" s="2"/>
      <c r="BE31" s="2"/>
      <c r="BF31" s="49">
        <f>+BD31+BB31+AZ31+AX31+AV31+AT31+AR31+AP31+AN31+AL31+AJ31+AH31+AF31+AD31+AB31+Z31</f>
        <v>20000000</v>
      </c>
      <c r="BG31" s="49">
        <f>+AA31+AC31+AE31+AG31+AI31+AK31+AM31+AO31+AQ31+AS31+AU31+AW31+AY31+BA31+BC31+BE31</f>
        <v>20000000</v>
      </c>
      <c r="BH31" s="1"/>
      <c r="BI31" s="1" t="s">
        <v>798</v>
      </c>
    </row>
    <row r="32" spans="1:61" ht="140.25" x14ac:dyDescent="0.25">
      <c r="A32" s="17" t="s">
        <v>54</v>
      </c>
      <c r="B32" s="17" t="s">
        <v>265</v>
      </c>
      <c r="C32" s="17" t="s">
        <v>266</v>
      </c>
      <c r="D32" s="17" t="s">
        <v>267</v>
      </c>
      <c r="E32" s="17" t="s">
        <v>278</v>
      </c>
      <c r="F32" s="17" t="s">
        <v>329</v>
      </c>
      <c r="G32" s="17" t="s">
        <v>330</v>
      </c>
      <c r="H32" s="17" t="s">
        <v>326</v>
      </c>
      <c r="I32" s="17" t="s">
        <v>292</v>
      </c>
      <c r="J32" s="168">
        <v>1</v>
      </c>
      <c r="K32" s="21">
        <v>0</v>
      </c>
      <c r="L32" s="1" t="s">
        <v>838</v>
      </c>
      <c r="M32" s="26">
        <v>2020852500020</v>
      </c>
      <c r="N32" s="50">
        <v>5310000</v>
      </c>
      <c r="O32" s="47" t="s">
        <v>851</v>
      </c>
      <c r="P32" s="275">
        <v>1</v>
      </c>
      <c r="Q32" s="1"/>
      <c r="R32" s="1"/>
      <c r="S32" s="1"/>
      <c r="T32" s="1"/>
      <c r="U32" s="1"/>
      <c r="V32" s="1"/>
      <c r="W32" s="1"/>
      <c r="X32" s="1">
        <v>1</v>
      </c>
      <c r="Y32" s="1"/>
      <c r="Z32" s="3"/>
      <c r="AA32" s="2"/>
      <c r="AB32" s="2"/>
      <c r="AC32" s="2"/>
      <c r="AD32" s="3"/>
      <c r="AE32" s="10"/>
      <c r="AF32" s="3"/>
      <c r="AG32" s="2"/>
      <c r="AH32" s="3"/>
      <c r="AI32" s="2"/>
      <c r="AJ32" s="3"/>
      <c r="AK32" s="2"/>
      <c r="AL32" s="3"/>
      <c r="AM32" s="2"/>
      <c r="AN32" s="2"/>
      <c r="AO32" s="2"/>
      <c r="AP32" s="3"/>
      <c r="AQ32" s="2"/>
      <c r="AR32" s="48">
        <v>9646268</v>
      </c>
      <c r="AS32" s="2">
        <v>9646268</v>
      </c>
      <c r="AT32" s="2"/>
      <c r="AU32" s="2"/>
      <c r="AV32" s="3"/>
      <c r="AW32" s="2"/>
      <c r="AX32" s="2"/>
      <c r="AY32" s="2"/>
      <c r="AZ32" s="2"/>
      <c r="BA32" s="2"/>
      <c r="BB32" s="3"/>
      <c r="BC32" s="2"/>
      <c r="BD32" s="2"/>
      <c r="BE32" s="2"/>
      <c r="BF32" s="49">
        <f>+BD32+BB32+AZ32+AX32+AV32+AT32+AR32+AP32+AN32+AL32+AJ32+AH32+AF32+AD32+AB32+Z32</f>
        <v>9646268</v>
      </c>
      <c r="BG32" s="49">
        <f>+AA32+AC32+AE32+AG32+AI32+AK32+AM32+AO32+AQ32+AS32+AU32+AW32+AY32+BA32+BC32+BE32</f>
        <v>9646268</v>
      </c>
      <c r="BH32" s="1"/>
      <c r="BI32" s="1" t="s">
        <v>798</v>
      </c>
    </row>
    <row r="33" spans="1:61" ht="102" x14ac:dyDescent="0.25">
      <c r="A33" s="17" t="s">
        <v>54</v>
      </c>
      <c r="B33" s="17" t="s">
        <v>265</v>
      </c>
      <c r="C33" s="17" t="s">
        <v>266</v>
      </c>
      <c r="D33" s="17" t="s">
        <v>267</v>
      </c>
      <c r="E33" s="17" t="s">
        <v>278</v>
      </c>
      <c r="F33" s="17" t="s">
        <v>331</v>
      </c>
      <c r="G33" s="17" t="s">
        <v>332</v>
      </c>
      <c r="H33" s="17" t="s">
        <v>333</v>
      </c>
      <c r="I33" s="17" t="s">
        <v>334</v>
      </c>
      <c r="J33" s="168">
        <v>1</v>
      </c>
      <c r="K33" s="21">
        <v>0</v>
      </c>
      <c r="L33" s="1" t="s">
        <v>838</v>
      </c>
      <c r="M33" s="26">
        <v>2020852500020</v>
      </c>
      <c r="N33" s="50">
        <v>31860000</v>
      </c>
      <c r="O33" s="47" t="s">
        <v>852</v>
      </c>
      <c r="P33" s="275">
        <v>1</v>
      </c>
      <c r="Q33" s="1"/>
      <c r="R33" s="1"/>
      <c r="S33" s="1"/>
      <c r="T33" s="1"/>
      <c r="U33" s="1"/>
      <c r="V33" s="1"/>
      <c r="W33" s="1"/>
      <c r="X33" s="1">
        <v>1</v>
      </c>
      <c r="Y33" s="1"/>
      <c r="Z33" s="3"/>
      <c r="AA33" s="2"/>
      <c r="AB33" s="2"/>
      <c r="AC33" s="2"/>
      <c r="AD33" s="3"/>
      <c r="AE33" s="10"/>
      <c r="AF33" s="3"/>
      <c r="AG33" s="2"/>
      <c r="AH33" s="3"/>
      <c r="AI33" s="2"/>
      <c r="AJ33" s="3"/>
      <c r="AK33" s="2"/>
      <c r="AL33" s="3"/>
      <c r="AM33" s="2"/>
      <c r="AN33" s="2"/>
      <c r="AO33" s="2"/>
      <c r="AP33" s="3"/>
      <c r="AQ33" s="2"/>
      <c r="AR33" s="48">
        <v>21436151</v>
      </c>
      <c r="AS33" s="2">
        <v>21436151</v>
      </c>
      <c r="AT33" s="2"/>
      <c r="AU33" s="2"/>
      <c r="AV33" s="3"/>
      <c r="AW33" s="2"/>
      <c r="AX33" s="2"/>
      <c r="AY33" s="2"/>
      <c r="AZ33" s="2"/>
      <c r="BA33" s="2"/>
      <c r="BB33" s="3"/>
      <c r="BC33" s="2"/>
      <c r="BD33" s="2"/>
      <c r="BE33" s="2"/>
      <c r="BF33" s="49">
        <f>+BD33+BB33+AZ33+AX33+AV33+AT33+AR33+AP33+AN33+AL33+AJ33+AH33+AF33+AD33+AB33+Z33</f>
        <v>21436151</v>
      </c>
      <c r="BG33" s="49">
        <f>+AA33+AC33+AE33+AG33+AI33+AK33+AM33+AO33+AQ33+AS33+AU33+AW33+AY33+BA33+BC33+BE33</f>
        <v>21436151</v>
      </c>
      <c r="BH33" s="1"/>
      <c r="BI33" s="1" t="s">
        <v>798</v>
      </c>
    </row>
    <row r="34" spans="1:61" ht="89.25" x14ac:dyDescent="0.25">
      <c r="A34" s="17" t="s">
        <v>54</v>
      </c>
      <c r="B34" s="17" t="s">
        <v>265</v>
      </c>
      <c r="C34" s="17" t="s">
        <v>266</v>
      </c>
      <c r="D34" s="17" t="s">
        <v>267</v>
      </c>
      <c r="E34" s="17" t="s">
        <v>278</v>
      </c>
      <c r="F34" s="17" t="s">
        <v>831</v>
      </c>
      <c r="G34" s="17" t="s">
        <v>336</v>
      </c>
      <c r="H34" s="17" t="s">
        <v>337</v>
      </c>
      <c r="I34" s="17" t="s">
        <v>320</v>
      </c>
      <c r="J34" s="168">
        <v>1</v>
      </c>
      <c r="K34" s="21">
        <v>0</v>
      </c>
      <c r="L34" s="1" t="s">
        <v>838</v>
      </c>
      <c r="M34" s="26">
        <v>2020852500020</v>
      </c>
      <c r="N34" s="50">
        <v>42480000</v>
      </c>
      <c r="O34" s="47" t="s">
        <v>853</v>
      </c>
      <c r="P34" s="275">
        <v>1</v>
      </c>
      <c r="Q34" s="1"/>
      <c r="R34" s="1"/>
      <c r="S34" s="1"/>
      <c r="T34" s="1"/>
      <c r="U34" s="1"/>
      <c r="V34" s="1"/>
      <c r="W34" s="1"/>
      <c r="X34" s="1">
        <v>1</v>
      </c>
      <c r="Y34" s="1"/>
      <c r="Z34" s="3"/>
      <c r="AA34" s="2"/>
      <c r="AB34" s="2"/>
      <c r="AC34" s="2"/>
      <c r="AD34" s="3"/>
      <c r="AE34" s="10"/>
      <c r="AF34" s="3"/>
      <c r="AG34" s="2"/>
      <c r="AH34" s="3"/>
      <c r="AI34" s="2"/>
      <c r="AJ34" s="3"/>
      <c r="AK34" s="2"/>
      <c r="AL34" s="3"/>
      <c r="AM34" s="2"/>
      <c r="AN34" s="2"/>
      <c r="AO34" s="2"/>
      <c r="AP34" s="3"/>
      <c r="AQ34" s="2"/>
      <c r="AR34" s="48">
        <v>27785432</v>
      </c>
      <c r="AS34" s="2">
        <v>27785431.920000002</v>
      </c>
      <c r="AT34" s="2"/>
      <c r="AU34" s="2"/>
      <c r="AV34" s="3"/>
      <c r="AW34" s="2"/>
      <c r="AX34" s="2"/>
      <c r="AY34" s="2"/>
      <c r="AZ34" s="2"/>
      <c r="BA34" s="2"/>
      <c r="BB34" s="3"/>
      <c r="BC34" s="2"/>
      <c r="BD34" s="2"/>
      <c r="BE34" s="2"/>
      <c r="BF34" s="49">
        <f>+BD34+BB34+AZ34+AX34+AV34+AT34+AR34+AP34+AN34+AL34+AJ34+AH34+AF34+AD34+AB34+Z34</f>
        <v>27785432</v>
      </c>
      <c r="BG34" s="49">
        <f>+AA34+AC34+AE34+AG34+AI34+AK34+AM34+AO34+AQ34+AS34+AU34+AW34+AY34+BA34+BC34+BE34</f>
        <v>27785431.920000002</v>
      </c>
      <c r="BH34" s="1"/>
      <c r="BI34" s="1" t="s">
        <v>798</v>
      </c>
    </row>
    <row r="35" spans="1:61" ht="165.75" x14ac:dyDescent="0.25">
      <c r="A35" s="17" t="s">
        <v>54</v>
      </c>
      <c r="B35" s="17" t="s">
        <v>265</v>
      </c>
      <c r="C35" s="17" t="s">
        <v>266</v>
      </c>
      <c r="D35" s="17" t="s">
        <v>267</v>
      </c>
      <c r="E35" s="17" t="s">
        <v>278</v>
      </c>
      <c r="F35" s="17" t="s">
        <v>338</v>
      </c>
      <c r="G35" s="17" t="s">
        <v>339</v>
      </c>
      <c r="H35" s="17" t="s">
        <v>337</v>
      </c>
      <c r="I35" s="17" t="s">
        <v>320</v>
      </c>
      <c r="J35" s="168">
        <v>1</v>
      </c>
      <c r="K35" s="21">
        <v>0</v>
      </c>
      <c r="L35" s="1" t="s">
        <v>838</v>
      </c>
      <c r="M35" s="26">
        <v>2020852500020</v>
      </c>
      <c r="N35" s="50">
        <v>106200000</v>
      </c>
      <c r="O35" s="47" t="s">
        <v>854</v>
      </c>
      <c r="P35" s="275">
        <v>1</v>
      </c>
      <c r="Q35" s="1"/>
      <c r="R35" s="1"/>
      <c r="S35" s="1"/>
      <c r="T35" s="1"/>
      <c r="U35" s="1"/>
      <c r="V35" s="1"/>
      <c r="W35" s="1"/>
      <c r="X35" s="1">
        <v>1</v>
      </c>
      <c r="Y35" s="1"/>
      <c r="Z35" s="3"/>
      <c r="AA35" s="2"/>
      <c r="AB35" s="2"/>
      <c r="AC35" s="2"/>
      <c r="AD35" s="3"/>
      <c r="AE35" s="10"/>
      <c r="AF35" s="3"/>
      <c r="AG35" s="2"/>
      <c r="AH35" s="3"/>
      <c r="AI35" s="2"/>
      <c r="AJ35" s="3"/>
      <c r="AK35" s="2"/>
      <c r="AL35" s="3"/>
      <c r="AM35" s="2"/>
      <c r="AN35" s="2"/>
      <c r="AO35" s="2"/>
      <c r="AP35" s="3"/>
      <c r="AQ35" s="2"/>
      <c r="AR35" s="48">
        <v>36305737</v>
      </c>
      <c r="AS35" s="2"/>
      <c r="AT35" s="2"/>
      <c r="AU35" s="2"/>
      <c r="AV35" s="3"/>
      <c r="AW35" s="2"/>
      <c r="AX35" s="2"/>
      <c r="AY35" s="2"/>
      <c r="AZ35" s="2"/>
      <c r="BA35" s="2"/>
      <c r="BB35" s="3"/>
      <c r="BC35" s="2"/>
      <c r="BD35" s="2"/>
      <c r="BE35" s="2"/>
      <c r="BF35" s="49">
        <f>+BD35+BB35+AZ35+AX35+AV35+AT35+AR35+AP35+AN35+AL35+AJ35+AH35+AF35+AD35+AB35+Z35</f>
        <v>36305737</v>
      </c>
      <c r="BG35" s="49">
        <f>+AA35+AC35+AE35+AG35+AI35+AK35+AM35+AO35+AQ35+AS35+AU35+AW35+AY35+BA35+BC35+BE35</f>
        <v>0</v>
      </c>
      <c r="BH35" s="1"/>
      <c r="BI35" s="1" t="s">
        <v>798</v>
      </c>
    </row>
    <row r="36" spans="1:61" ht="229.5" x14ac:dyDescent="0.25">
      <c r="A36" s="17" t="s">
        <v>54</v>
      </c>
      <c r="B36" s="17" t="s">
        <v>265</v>
      </c>
      <c r="C36" s="17" t="s">
        <v>266</v>
      </c>
      <c r="D36" s="17" t="s">
        <v>267</v>
      </c>
      <c r="E36" s="17" t="s">
        <v>278</v>
      </c>
      <c r="F36" s="17" t="s">
        <v>338</v>
      </c>
      <c r="G36" s="17" t="s">
        <v>340</v>
      </c>
      <c r="H36" s="17" t="s">
        <v>337</v>
      </c>
      <c r="I36" s="17" t="s">
        <v>320</v>
      </c>
      <c r="J36" s="168">
        <v>1</v>
      </c>
      <c r="K36" s="21">
        <v>1</v>
      </c>
      <c r="L36" s="1" t="s">
        <v>838</v>
      </c>
      <c r="M36" s="26">
        <v>2020852500020</v>
      </c>
      <c r="N36" s="50">
        <v>106200000</v>
      </c>
      <c r="O36" s="47" t="s">
        <v>855</v>
      </c>
      <c r="P36" s="275">
        <v>1</v>
      </c>
      <c r="Q36" s="1"/>
      <c r="R36" s="1"/>
      <c r="S36" s="1"/>
      <c r="T36" s="1"/>
      <c r="U36" s="1"/>
      <c r="V36" s="1"/>
      <c r="W36" s="1"/>
      <c r="X36" s="1">
        <v>1</v>
      </c>
      <c r="Y36" s="1"/>
      <c r="Z36" s="3"/>
      <c r="AA36" s="2"/>
      <c r="AB36" s="2"/>
      <c r="AC36" s="2"/>
      <c r="AD36" s="3"/>
      <c r="AE36" s="10"/>
      <c r="AF36" s="3"/>
      <c r="AG36" s="2"/>
      <c r="AH36" s="3"/>
      <c r="AI36" s="2"/>
      <c r="AJ36" s="3"/>
      <c r="AK36" s="2"/>
      <c r="AL36" s="3"/>
      <c r="AM36" s="2"/>
      <c r="AN36" s="2"/>
      <c r="AO36" s="2"/>
      <c r="AP36" s="3"/>
      <c r="AQ36" s="2"/>
      <c r="AR36" s="48">
        <v>100000000</v>
      </c>
      <c r="AS36" s="2">
        <v>36305737</v>
      </c>
      <c r="AT36" s="2"/>
      <c r="AU36" s="2"/>
      <c r="AV36" s="3"/>
      <c r="AW36" s="2"/>
      <c r="AX36" s="2"/>
      <c r="AY36" s="2"/>
      <c r="AZ36" s="2"/>
      <c r="BA36" s="2"/>
      <c r="BB36" s="3">
        <v>86000000</v>
      </c>
      <c r="BC36" s="2"/>
      <c r="BD36" s="2"/>
      <c r="BE36" s="2"/>
      <c r="BF36" s="49">
        <f>+BD36+BB36+AZ36+AX36+AV36+AT36+AR36+AP36+AN36+AL36+AJ36+AH36+AF36+AD36+AB36+Z36</f>
        <v>186000000</v>
      </c>
      <c r="BG36" s="49">
        <f>+AA36+AC36+AE36+AG36+AI36+AK36+AM36+AO36+AQ36+AS36+AU36+AW36+AY36+BA36+BC36+BE36</f>
        <v>36305737</v>
      </c>
      <c r="BH36" s="1"/>
      <c r="BI36" s="1" t="s">
        <v>798</v>
      </c>
    </row>
    <row r="37" spans="1:61" ht="377.25" customHeight="1" x14ac:dyDescent="0.25">
      <c r="A37" s="17" t="s">
        <v>54</v>
      </c>
      <c r="B37" s="17" t="s">
        <v>265</v>
      </c>
      <c r="C37" s="17" t="s">
        <v>266</v>
      </c>
      <c r="D37" s="17" t="s">
        <v>267</v>
      </c>
      <c r="E37" s="17" t="s">
        <v>278</v>
      </c>
      <c r="F37" s="17" t="s">
        <v>832</v>
      </c>
      <c r="G37" s="17" t="s">
        <v>833</v>
      </c>
      <c r="H37" s="17" t="s">
        <v>834</v>
      </c>
      <c r="I37" s="17" t="s">
        <v>33</v>
      </c>
      <c r="J37" s="168">
        <v>100</v>
      </c>
      <c r="K37" s="21">
        <v>100</v>
      </c>
      <c r="L37" s="1" t="s">
        <v>856</v>
      </c>
      <c r="M37" s="26">
        <v>2020852500011</v>
      </c>
      <c r="N37" s="52" t="s">
        <v>857</v>
      </c>
      <c r="O37" s="47" t="s">
        <v>858</v>
      </c>
      <c r="P37" s="275">
        <v>100</v>
      </c>
      <c r="Q37" s="1"/>
      <c r="R37" s="1">
        <v>25</v>
      </c>
      <c r="S37" s="1"/>
      <c r="T37" s="1">
        <v>25</v>
      </c>
      <c r="U37" s="1"/>
      <c r="V37" s="1">
        <v>25</v>
      </c>
      <c r="W37" s="1"/>
      <c r="X37" s="1">
        <v>25</v>
      </c>
      <c r="Y37" s="1"/>
      <c r="Z37" s="3"/>
      <c r="AA37" s="2"/>
      <c r="AB37" s="2"/>
      <c r="AC37" s="2"/>
      <c r="AD37" s="3"/>
      <c r="AE37" s="10"/>
      <c r="AF37" s="3"/>
      <c r="AG37" s="2"/>
      <c r="AH37" s="3"/>
      <c r="AI37" s="2"/>
      <c r="AJ37" s="3"/>
      <c r="AK37" s="2"/>
      <c r="AL37" s="3"/>
      <c r="AM37" s="2"/>
      <c r="AN37" s="2"/>
      <c r="AO37" s="2"/>
      <c r="AP37" s="3"/>
      <c r="AQ37" s="3"/>
      <c r="AR37" s="3">
        <v>423575922</v>
      </c>
      <c r="AS37" s="2">
        <v>305266000</v>
      </c>
      <c r="AT37" s="2"/>
      <c r="AU37" s="2"/>
      <c r="AV37" s="3"/>
      <c r="AW37" s="2"/>
      <c r="AX37" s="2"/>
      <c r="AY37" s="2"/>
      <c r="AZ37" s="2"/>
      <c r="BA37" s="2"/>
      <c r="BB37" s="3"/>
      <c r="BC37" s="2"/>
      <c r="BD37" s="2"/>
      <c r="BE37" s="2"/>
      <c r="BF37" s="49">
        <f t="shared" si="1"/>
        <v>423575922</v>
      </c>
      <c r="BG37" s="49">
        <f t="shared" si="0"/>
        <v>305266000</v>
      </c>
      <c r="BH37" s="157" t="s">
        <v>1101</v>
      </c>
      <c r="BI37" s="1" t="s">
        <v>798</v>
      </c>
    </row>
    <row r="38" spans="1:61" x14ac:dyDescent="0.25">
      <c r="AR38" s="55"/>
      <c r="BF38" s="55">
        <f>SUM(BF13:BF37)</f>
        <v>29863873541</v>
      </c>
      <c r="BG38" s="55">
        <f>SUM(BG13:BG37)</f>
        <v>16346645328.030003</v>
      </c>
    </row>
    <row r="39" spans="1:61" x14ac:dyDescent="0.25">
      <c r="AR39" s="56"/>
      <c r="BF39" s="55"/>
    </row>
    <row r="40" spans="1:61" x14ac:dyDescent="0.25">
      <c r="AR40" s="56"/>
      <c r="BF40" s="56"/>
    </row>
    <row r="41" spans="1:61" x14ac:dyDescent="0.25">
      <c r="AR41" s="57"/>
      <c r="BF41" s="56"/>
    </row>
  </sheetData>
  <mergeCells count="53">
    <mergeCell ref="A12:BI12"/>
    <mergeCell ref="AX8:AY8"/>
    <mergeCell ref="AZ8:BA8"/>
    <mergeCell ref="BB8:BC8"/>
    <mergeCell ref="BD8:BE8"/>
    <mergeCell ref="J9:J11"/>
    <mergeCell ref="K9:K11"/>
    <mergeCell ref="AL8:AM8"/>
    <mergeCell ref="AN8:AO8"/>
    <mergeCell ref="AP8:AQ8"/>
    <mergeCell ref="AR8:AS8"/>
    <mergeCell ref="AT8:AU8"/>
    <mergeCell ref="AV8:AW8"/>
    <mergeCell ref="Z8:AA8"/>
    <mergeCell ref="AB8:AC8"/>
    <mergeCell ref="AD8:AE8"/>
    <mergeCell ref="AF8:AG8"/>
    <mergeCell ref="AH8:AI8"/>
    <mergeCell ref="AJ8:AK8"/>
    <mergeCell ref="Z7:BE7"/>
    <mergeCell ref="BF7:BG8"/>
    <mergeCell ref="BH7:BH11"/>
    <mergeCell ref="BI7:BI11"/>
    <mergeCell ref="G8:G11"/>
    <mergeCell ref="H8:H11"/>
    <mergeCell ref="I8:I11"/>
    <mergeCell ref="J8:K8"/>
    <mergeCell ref="P8:Q8"/>
    <mergeCell ref="R8:S8"/>
    <mergeCell ref="G7:K7"/>
    <mergeCell ref="L7:L11"/>
    <mergeCell ref="M7:M11"/>
    <mergeCell ref="N7:N11"/>
    <mergeCell ref="O7:O11"/>
    <mergeCell ref="P7:Y7"/>
    <mergeCell ref="T8:U8"/>
    <mergeCell ref="V8:W8"/>
    <mergeCell ref="X8:Y8"/>
    <mergeCell ref="A7:A11"/>
    <mergeCell ref="B7:B11"/>
    <mergeCell ref="C7:C11"/>
    <mergeCell ref="D7:D11"/>
    <mergeCell ref="E7:E11"/>
    <mergeCell ref="F7:F11"/>
    <mergeCell ref="A1:A6"/>
    <mergeCell ref="B1:D2"/>
    <mergeCell ref="E1:BI1"/>
    <mergeCell ref="E2:BI2"/>
    <mergeCell ref="B3:D5"/>
    <mergeCell ref="E3:BH3"/>
    <mergeCell ref="E4:BH4"/>
    <mergeCell ref="E5:BI5"/>
    <mergeCell ref="B6:D6"/>
  </mergeCells>
  <pageMargins left="0.7" right="0.7" top="0.75" bottom="0.75" header="0.3" footer="0.3"/>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I78"/>
  <sheetViews>
    <sheetView tabSelected="1" zoomScale="85" zoomScaleNormal="85" workbookViewId="0">
      <pane xSplit="2" ySplit="12" topLeftCell="BA77" activePane="bottomRight" state="frozen"/>
      <selection pane="topRight" activeCell="C1" sqref="C1"/>
      <selection pane="bottomLeft" activeCell="A13" sqref="A13"/>
      <selection pane="bottomRight" activeCell="BG72" sqref="BG72"/>
    </sheetView>
  </sheetViews>
  <sheetFormatPr baseColWidth="10" defaultRowHeight="15" x14ac:dyDescent="0.25"/>
  <cols>
    <col min="1" max="1" width="29.28515625" hidden="1" customWidth="1"/>
    <col min="2" max="2" width="25.5703125" hidden="1" customWidth="1"/>
    <col min="3" max="3" width="14.140625" hidden="1" customWidth="1"/>
    <col min="4" max="4" width="21.28515625" hidden="1" customWidth="1"/>
    <col min="5" max="5" width="24.28515625" hidden="1" customWidth="1"/>
    <col min="6" max="6" width="34.28515625" hidden="1" customWidth="1"/>
    <col min="7" max="7" width="16.5703125" customWidth="1"/>
    <col min="8" max="8" width="23.7109375" customWidth="1"/>
    <col min="9" max="9" width="7.140625" customWidth="1"/>
    <col min="10" max="11" width="6" customWidth="1"/>
    <col min="12" max="12" width="25.42578125" hidden="1" customWidth="1"/>
    <col min="13" max="13" width="23.28515625" hidden="1" customWidth="1"/>
    <col min="14" max="14" width="18" hidden="1" customWidth="1"/>
    <col min="15" max="15" width="28.140625" customWidth="1"/>
    <col min="16" max="25" width="10.7109375" customWidth="1"/>
    <col min="26" max="26" width="13.140625" bestFit="1" customWidth="1"/>
    <col min="27" max="27" width="10.7109375" customWidth="1"/>
    <col min="28" max="28" width="15.28515625" bestFit="1" customWidth="1"/>
    <col min="29" max="41" width="10.7109375" customWidth="1"/>
    <col min="42" max="42" width="14.140625" bestFit="1" customWidth="1"/>
    <col min="43" max="53" width="10.7109375" customWidth="1"/>
    <col min="54" max="54" width="11.7109375" bestFit="1" customWidth="1"/>
    <col min="55" max="57" width="10.7109375" customWidth="1"/>
    <col min="58" max="58" width="17.42578125" bestFit="1" customWidth="1"/>
    <col min="59" max="59" width="13.7109375" bestFit="1" customWidth="1"/>
    <col min="60" max="60" width="25" customWidth="1"/>
    <col min="61" max="61" width="15.5703125" bestFit="1" customWidth="1"/>
  </cols>
  <sheetData>
    <row r="1" spans="1:61" ht="18" hidden="1" x14ac:dyDescent="0.25">
      <c r="A1" s="170"/>
      <c r="B1" s="171" t="s">
        <v>40</v>
      </c>
      <c r="C1" s="172"/>
      <c r="D1" s="173"/>
      <c r="E1" s="177" t="s">
        <v>42</v>
      </c>
      <c r="F1" s="178"/>
      <c r="G1" s="178"/>
      <c r="H1" s="178"/>
      <c r="I1" s="178"/>
      <c r="J1" s="178"/>
      <c r="K1" s="178"/>
      <c r="L1" s="178"/>
      <c r="M1" s="178"/>
      <c r="N1" s="178"/>
      <c r="O1" s="178"/>
      <c r="P1" s="178"/>
      <c r="Q1" s="178"/>
      <c r="R1" s="178"/>
      <c r="S1" s="178"/>
      <c r="T1" s="178"/>
      <c r="U1" s="178"/>
      <c r="V1" s="178"/>
      <c r="W1" s="178"/>
      <c r="X1" s="178"/>
      <c r="Y1" s="178"/>
      <c r="Z1" s="178"/>
      <c r="AA1" s="178"/>
      <c r="AB1" s="178"/>
      <c r="AC1" s="178"/>
      <c r="AD1" s="178"/>
      <c r="AE1" s="178"/>
      <c r="AF1" s="178"/>
      <c r="AG1" s="178"/>
      <c r="AH1" s="178"/>
      <c r="AI1" s="178"/>
      <c r="AJ1" s="178"/>
      <c r="AK1" s="178"/>
      <c r="AL1" s="178"/>
      <c r="AM1" s="178"/>
      <c r="AN1" s="178"/>
      <c r="AO1" s="178"/>
      <c r="AP1" s="178"/>
      <c r="AQ1" s="178"/>
      <c r="AR1" s="178"/>
      <c r="AS1" s="178"/>
      <c r="AT1" s="178"/>
      <c r="AU1" s="178"/>
      <c r="AV1" s="178"/>
      <c r="AW1" s="178"/>
      <c r="AX1" s="178"/>
      <c r="AY1" s="178"/>
      <c r="AZ1" s="178"/>
      <c r="BA1" s="178"/>
      <c r="BB1" s="178"/>
      <c r="BC1" s="178"/>
      <c r="BD1" s="178"/>
      <c r="BE1" s="178"/>
      <c r="BF1" s="178"/>
      <c r="BG1" s="178"/>
      <c r="BH1" s="178"/>
      <c r="BI1" s="179"/>
    </row>
    <row r="2" spans="1:61" ht="18" hidden="1" x14ac:dyDescent="0.25">
      <c r="A2" s="170"/>
      <c r="B2" s="174"/>
      <c r="C2" s="175"/>
      <c r="D2" s="176"/>
      <c r="E2" s="177" t="s">
        <v>43</v>
      </c>
      <c r="F2" s="178"/>
      <c r="G2" s="178"/>
      <c r="H2" s="178"/>
      <c r="I2" s="178"/>
      <c r="J2" s="178"/>
      <c r="K2" s="178"/>
      <c r="L2" s="178"/>
      <c r="M2" s="178"/>
      <c r="N2" s="178"/>
      <c r="O2" s="178"/>
      <c r="P2" s="178"/>
      <c r="Q2" s="178"/>
      <c r="R2" s="178"/>
      <c r="S2" s="178"/>
      <c r="T2" s="178"/>
      <c r="U2" s="178"/>
      <c r="V2" s="178"/>
      <c r="W2" s="178"/>
      <c r="X2" s="178"/>
      <c r="Y2" s="178"/>
      <c r="Z2" s="178"/>
      <c r="AA2" s="178"/>
      <c r="AB2" s="178"/>
      <c r="AC2" s="178"/>
      <c r="AD2" s="178"/>
      <c r="AE2" s="178"/>
      <c r="AF2" s="178"/>
      <c r="AG2" s="178"/>
      <c r="AH2" s="178"/>
      <c r="AI2" s="178"/>
      <c r="AJ2" s="178"/>
      <c r="AK2" s="178"/>
      <c r="AL2" s="178"/>
      <c r="AM2" s="178"/>
      <c r="AN2" s="178"/>
      <c r="AO2" s="178"/>
      <c r="AP2" s="178"/>
      <c r="AQ2" s="178"/>
      <c r="AR2" s="178"/>
      <c r="AS2" s="178"/>
      <c r="AT2" s="178"/>
      <c r="AU2" s="178"/>
      <c r="AV2" s="178"/>
      <c r="AW2" s="178"/>
      <c r="AX2" s="178"/>
      <c r="AY2" s="178"/>
      <c r="AZ2" s="178"/>
      <c r="BA2" s="178"/>
      <c r="BB2" s="178"/>
      <c r="BC2" s="178"/>
      <c r="BD2" s="178"/>
      <c r="BE2" s="178"/>
      <c r="BF2" s="178"/>
      <c r="BG2" s="178"/>
      <c r="BH2" s="178"/>
      <c r="BI2" s="179"/>
    </row>
    <row r="3" spans="1:61" ht="36" hidden="1" x14ac:dyDescent="0.25">
      <c r="A3" s="170"/>
      <c r="B3" s="171" t="s">
        <v>41</v>
      </c>
      <c r="C3" s="172"/>
      <c r="D3" s="173"/>
      <c r="E3" s="177" t="s">
        <v>44</v>
      </c>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Q3" s="178"/>
      <c r="AR3" s="178"/>
      <c r="AS3" s="178"/>
      <c r="AT3" s="178"/>
      <c r="AU3" s="178"/>
      <c r="AV3" s="178"/>
      <c r="AW3" s="178"/>
      <c r="AX3" s="178"/>
      <c r="AY3" s="178"/>
      <c r="AZ3" s="178"/>
      <c r="BA3" s="178"/>
      <c r="BB3" s="178"/>
      <c r="BC3" s="178"/>
      <c r="BD3" s="178"/>
      <c r="BE3" s="178"/>
      <c r="BF3" s="178"/>
      <c r="BG3" s="178"/>
      <c r="BH3" s="179"/>
      <c r="BI3" s="13" t="s">
        <v>47</v>
      </c>
    </row>
    <row r="4" spans="1:61" ht="18" hidden="1" x14ac:dyDescent="0.25">
      <c r="A4" s="170"/>
      <c r="B4" s="180"/>
      <c r="C4" s="181"/>
      <c r="D4" s="182"/>
      <c r="E4" s="177" t="s">
        <v>45</v>
      </c>
      <c r="F4" s="178"/>
      <c r="G4" s="178"/>
      <c r="H4" s="178"/>
      <c r="I4" s="178"/>
      <c r="J4" s="178"/>
      <c r="K4" s="178"/>
      <c r="L4" s="178"/>
      <c r="M4" s="178"/>
      <c r="N4" s="178"/>
      <c r="O4" s="178"/>
      <c r="P4" s="178"/>
      <c r="Q4" s="178"/>
      <c r="R4" s="178"/>
      <c r="S4" s="178"/>
      <c r="T4" s="178"/>
      <c r="U4" s="178"/>
      <c r="V4" s="178"/>
      <c r="W4" s="178"/>
      <c r="X4" s="178"/>
      <c r="Y4" s="178"/>
      <c r="Z4" s="178"/>
      <c r="AA4" s="178"/>
      <c r="AB4" s="178"/>
      <c r="AC4" s="178"/>
      <c r="AD4" s="178"/>
      <c r="AE4" s="178"/>
      <c r="AF4" s="178"/>
      <c r="AG4" s="178"/>
      <c r="AH4" s="178"/>
      <c r="AI4" s="178"/>
      <c r="AJ4" s="178"/>
      <c r="AK4" s="178"/>
      <c r="AL4" s="178"/>
      <c r="AM4" s="178"/>
      <c r="AN4" s="178"/>
      <c r="AO4" s="178"/>
      <c r="AP4" s="178"/>
      <c r="AQ4" s="178"/>
      <c r="AR4" s="178"/>
      <c r="AS4" s="178"/>
      <c r="AT4" s="178"/>
      <c r="AU4" s="178"/>
      <c r="AV4" s="178"/>
      <c r="AW4" s="178"/>
      <c r="AX4" s="178"/>
      <c r="AY4" s="178"/>
      <c r="AZ4" s="178"/>
      <c r="BA4" s="178"/>
      <c r="BB4" s="178"/>
      <c r="BC4" s="178"/>
      <c r="BD4" s="178"/>
      <c r="BE4" s="178"/>
      <c r="BF4" s="178"/>
      <c r="BG4" s="178"/>
      <c r="BH4" s="179"/>
      <c r="BI4" s="14">
        <v>44221</v>
      </c>
    </row>
    <row r="5" spans="1:61" ht="18" hidden="1" x14ac:dyDescent="0.25">
      <c r="A5" s="170"/>
      <c r="B5" s="174"/>
      <c r="C5" s="175"/>
      <c r="D5" s="176"/>
      <c r="E5" s="183" t="s">
        <v>46</v>
      </c>
      <c r="F5" s="184"/>
      <c r="G5" s="184"/>
      <c r="H5" s="184"/>
      <c r="I5" s="184"/>
      <c r="J5" s="184"/>
      <c r="K5" s="184"/>
      <c r="L5" s="184"/>
      <c r="M5" s="184"/>
      <c r="N5" s="184"/>
      <c r="O5" s="184"/>
      <c r="P5" s="184"/>
      <c r="Q5" s="184"/>
      <c r="R5" s="184"/>
      <c r="S5" s="184"/>
      <c r="T5" s="184"/>
      <c r="U5" s="184"/>
      <c r="V5" s="184"/>
      <c r="W5" s="184"/>
      <c r="X5" s="184"/>
      <c r="Y5" s="184"/>
      <c r="Z5" s="184"/>
      <c r="AA5" s="184"/>
      <c r="AB5" s="184"/>
      <c r="AC5" s="184"/>
      <c r="AD5" s="184"/>
      <c r="AE5" s="184"/>
      <c r="AF5" s="184"/>
      <c r="AG5" s="184"/>
      <c r="AH5" s="184"/>
      <c r="AI5" s="184"/>
      <c r="AJ5" s="184"/>
      <c r="AK5" s="184"/>
      <c r="AL5" s="184"/>
      <c r="AM5" s="184"/>
      <c r="AN5" s="184"/>
      <c r="AO5" s="184"/>
      <c r="AP5" s="184"/>
      <c r="AQ5" s="184"/>
      <c r="AR5" s="184"/>
      <c r="AS5" s="184"/>
      <c r="AT5" s="184"/>
      <c r="AU5" s="184"/>
      <c r="AV5" s="184"/>
      <c r="AW5" s="184"/>
      <c r="AX5" s="184"/>
      <c r="AY5" s="184"/>
      <c r="AZ5" s="184"/>
      <c r="BA5" s="184"/>
      <c r="BB5" s="184"/>
      <c r="BC5" s="184"/>
      <c r="BD5" s="184"/>
      <c r="BE5" s="184"/>
      <c r="BF5" s="184"/>
      <c r="BG5" s="184"/>
      <c r="BH5" s="184"/>
      <c r="BI5" s="185"/>
    </row>
    <row r="6" spans="1:61" ht="18" hidden="1" x14ac:dyDescent="0.25">
      <c r="A6" s="170"/>
      <c r="B6" s="183" t="s">
        <v>48</v>
      </c>
      <c r="C6" s="184"/>
      <c r="D6" s="185"/>
      <c r="E6" s="12">
        <v>2021</v>
      </c>
      <c r="F6" s="12"/>
      <c r="G6" s="12"/>
      <c r="H6" s="12"/>
      <c r="I6" s="12"/>
      <c r="J6" s="11"/>
      <c r="K6" s="11"/>
      <c r="L6" s="12"/>
      <c r="M6" s="59"/>
      <c r="N6" s="60"/>
      <c r="O6" s="60"/>
      <c r="P6" s="18"/>
      <c r="Q6" s="60"/>
      <c r="R6" s="60"/>
      <c r="S6" s="60"/>
      <c r="T6" s="60"/>
      <c r="U6" s="60"/>
      <c r="V6" s="60"/>
      <c r="W6" s="60"/>
      <c r="X6" s="60"/>
      <c r="Y6" s="60"/>
      <c r="Z6" s="60"/>
      <c r="AA6" s="60"/>
      <c r="AB6" s="60"/>
      <c r="AC6" s="60"/>
      <c r="AD6" s="60"/>
      <c r="AE6" s="60"/>
      <c r="AF6" s="60"/>
      <c r="AG6" s="60"/>
      <c r="AH6" s="60"/>
      <c r="AI6" s="60"/>
      <c r="AJ6" s="60"/>
      <c r="AK6" s="60"/>
      <c r="AL6" s="60"/>
      <c r="AM6" s="60"/>
      <c r="AN6" s="60"/>
      <c r="AO6" s="60"/>
      <c r="AP6" s="60"/>
      <c r="AQ6" s="60"/>
      <c r="AR6" s="60"/>
      <c r="AS6" s="60"/>
      <c r="AT6" s="60"/>
      <c r="AU6" s="60"/>
      <c r="AV6" s="60"/>
      <c r="AW6" s="60"/>
      <c r="AX6" s="60"/>
      <c r="AY6" s="60"/>
      <c r="AZ6" s="60"/>
      <c r="BA6" s="60"/>
      <c r="BB6" s="60"/>
      <c r="BC6" s="60"/>
      <c r="BD6" s="60"/>
      <c r="BE6" s="60"/>
      <c r="BF6" s="60"/>
      <c r="BG6" s="60"/>
      <c r="BH6" s="60"/>
      <c r="BI6" s="61"/>
    </row>
    <row r="7" spans="1:61" ht="27" customHeight="1" x14ac:dyDescent="0.25">
      <c r="A7" s="188" t="s">
        <v>38</v>
      </c>
      <c r="B7" s="188" t="s">
        <v>0</v>
      </c>
      <c r="C7" s="188" t="s">
        <v>50</v>
      </c>
      <c r="D7" s="188" t="s">
        <v>1</v>
      </c>
      <c r="E7" s="188" t="s">
        <v>51</v>
      </c>
      <c r="F7" s="188" t="s">
        <v>52</v>
      </c>
      <c r="G7" s="190" t="s">
        <v>2</v>
      </c>
      <c r="H7" s="190"/>
      <c r="I7" s="190"/>
      <c r="J7" s="190"/>
      <c r="K7" s="190"/>
      <c r="L7" s="194" t="s">
        <v>3</v>
      </c>
      <c r="M7" s="196" t="s">
        <v>35</v>
      </c>
      <c r="N7" s="196" t="s">
        <v>797</v>
      </c>
      <c r="O7" s="198" t="s">
        <v>4</v>
      </c>
      <c r="P7" s="201" t="s">
        <v>5</v>
      </c>
      <c r="Q7" s="190"/>
      <c r="R7" s="190"/>
      <c r="S7" s="190"/>
      <c r="T7" s="190"/>
      <c r="U7" s="190"/>
      <c r="V7" s="190"/>
      <c r="W7" s="190"/>
      <c r="X7" s="190"/>
      <c r="Y7" s="190"/>
      <c r="Z7" s="204" t="s">
        <v>6</v>
      </c>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5"/>
      <c r="AY7" s="205"/>
      <c r="AZ7" s="205"/>
      <c r="BA7" s="205"/>
      <c r="BB7" s="205"/>
      <c r="BC7" s="205"/>
      <c r="BD7" s="205"/>
      <c r="BE7" s="206"/>
      <c r="BF7" s="207" t="s">
        <v>37</v>
      </c>
      <c r="BG7" s="208"/>
      <c r="BH7" s="190" t="s">
        <v>7</v>
      </c>
      <c r="BI7" s="190" t="s">
        <v>8</v>
      </c>
    </row>
    <row r="8" spans="1:61" ht="27.75" customHeight="1" x14ac:dyDescent="0.25">
      <c r="A8" s="189"/>
      <c r="B8" s="189"/>
      <c r="C8" s="189"/>
      <c r="D8" s="189"/>
      <c r="E8" s="189"/>
      <c r="F8" s="189"/>
      <c r="G8" s="191" t="s">
        <v>9</v>
      </c>
      <c r="H8" s="191" t="s">
        <v>10</v>
      </c>
      <c r="I8" s="191" t="s">
        <v>11</v>
      </c>
      <c r="J8" s="192" t="s">
        <v>12</v>
      </c>
      <c r="K8" s="192"/>
      <c r="L8" s="195"/>
      <c r="M8" s="197"/>
      <c r="N8" s="197"/>
      <c r="O8" s="199"/>
      <c r="P8" s="193" t="s">
        <v>36</v>
      </c>
      <c r="Q8" s="187"/>
      <c r="R8" s="186" t="s">
        <v>13</v>
      </c>
      <c r="S8" s="187"/>
      <c r="T8" s="186" t="s">
        <v>14</v>
      </c>
      <c r="U8" s="187"/>
      <c r="V8" s="186" t="s">
        <v>15</v>
      </c>
      <c r="W8" s="187"/>
      <c r="X8" s="186" t="s">
        <v>16</v>
      </c>
      <c r="Y8" s="187"/>
      <c r="Z8" s="202" t="s">
        <v>39</v>
      </c>
      <c r="AA8" s="203"/>
      <c r="AB8" s="202" t="s">
        <v>57</v>
      </c>
      <c r="AC8" s="203"/>
      <c r="AD8" s="217" t="s">
        <v>17</v>
      </c>
      <c r="AE8" s="218"/>
      <c r="AF8" s="202" t="s">
        <v>18</v>
      </c>
      <c r="AG8" s="203"/>
      <c r="AH8" s="202" t="s">
        <v>19</v>
      </c>
      <c r="AI8" s="203"/>
      <c r="AJ8" s="202" t="s">
        <v>20</v>
      </c>
      <c r="AK8" s="203"/>
      <c r="AL8" s="202" t="s">
        <v>21</v>
      </c>
      <c r="AM8" s="203"/>
      <c r="AN8" s="202" t="s">
        <v>49</v>
      </c>
      <c r="AO8" s="203"/>
      <c r="AP8" s="202" t="s">
        <v>22</v>
      </c>
      <c r="AQ8" s="203"/>
      <c r="AR8" s="202" t="s">
        <v>23</v>
      </c>
      <c r="AS8" s="203"/>
      <c r="AT8" s="202" t="s">
        <v>24</v>
      </c>
      <c r="AU8" s="203"/>
      <c r="AV8" s="202" t="s">
        <v>25</v>
      </c>
      <c r="AW8" s="203"/>
      <c r="AX8" s="202" t="s">
        <v>26</v>
      </c>
      <c r="AY8" s="203"/>
      <c r="AZ8" s="202" t="s">
        <v>27</v>
      </c>
      <c r="BA8" s="203"/>
      <c r="BB8" s="202" t="s">
        <v>28</v>
      </c>
      <c r="BC8" s="203"/>
      <c r="BD8" s="212" t="s">
        <v>29</v>
      </c>
      <c r="BE8" s="213"/>
      <c r="BF8" s="204"/>
      <c r="BG8" s="205"/>
      <c r="BH8" s="191"/>
      <c r="BI8" s="191"/>
    </row>
    <row r="9" spans="1:61" x14ac:dyDescent="0.25">
      <c r="A9" s="189"/>
      <c r="B9" s="189"/>
      <c r="C9" s="189"/>
      <c r="D9" s="189"/>
      <c r="E9" s="189"/>
      <c r="F9" s="189"/>
      <c r="G9" s="191"/>
      <c r="H9" s="191"/>
      <c r="I9" s="191"/>
      <c r="J9" s="214" t="s">
        <v>31</v>
      </c>
      <c r="K9" s="192" t="s">
        <v>30</v>
      </c>
      <c r="L9" s="195"/>
      <c r="M9" s="197"/>
      <c r="N9" s="197"/>
      <c r="O9" s="199"/>
      <c r="P9" s="7" t="s">
        <v>31</v>
      </c>
      <c r="Q9" s="58" t="s">
        <v>30</v>
      </c>
      <c r="R9" s="58" t="s">
        <v>31</v>
      </c>
      <c r="S9" s="58" t="s">
        <v>30</v>
      </c>
      <c r="T9" s="58" t="s">
        <v>31</v>
      </c>
      <c r="U9" s="58" t="s">
        <v>30</v>
      </c>
      <c r="V9" s="58" t="s">
        <v>31</v>
      </c>
      <c r="W9" s="58" t="s">
        <v>30</v>
      </c>
      <c r="X9" s="58" t="s">
        <v>31</v>
      </c>
      <c r="Y9" s="58" t="s">
        <v>30</v>
      </c>
      <c r="Z9" s="4" t="s">
        <v>31</v>
      </c>
      <c r="AA9" s="58" t="s">
        <v>30</v>
      </c>
      <c r="AB9" s="4" t="s">
        <v>31</v>
      </c>
      <c r="AC9" s="58" t="s">
        <v>30</v>
      </c>
      <c r="AD9" s="4" t="s">
        <v>31</v>
      </c>
      <c r="AE9" s="58" t="s">
        <v>30</v>
      </c>
      <c r="AF9" s="4" t="s">
        <v>31</v>
      </c>
      <c r="AG9" s="58" t="s">
        <v>30</v>
      </c>
      <c r="AH9" s="4" t="s">
        <v>31</v>
      </c>
      <c r="AI9" s="58" t="s">
        <v>30</v>
      </c>
      <c r="AJ9" s="4" t="s">
        <v>31</v>
      </c>
      <c r="AK9" s="58" t="s">
        <v>30</v>
      </c>
      <c r="AL9" s="4" t="s">
        <v>31</v>
      </c>
      <c r="AM9" s="58" t="s">
        <v>30</v>
      </c>
      <c r="AN9" s="58" t="s">
        <v>31</v>
      </c>
      <c r="AO9" s="58" t="s">
        <v>30</v>
      </c>
      <c r="AP9" s="4" t="s">
        <v>31</v>
      </c>
      <c r="AQ9" s="58" t="s">
        <v>30</v>
      </c>
      <c r="AR9" s="4" t="s">
        <v>31</v>
      </c>
      <c r="AS9" s="58" t="s">
        <v>30</v>
      </c>
      <c r="AT9" s="58" t="s">
        <v>31</v>
      </c>
      <c r="AU9" s="58" t="s">
        <v>30</v>
      </c>
      <c r="AV9" s="4" t="s">
        <v>31</v>
      </c>
      <c r="AW9" s="58" t="s">
        <v>30</v>
      </c>
      <c r="AX9" s="58" t="s">
        <v>31</v>
      </c>
      <c r="AY9" s="58" t="s">
        <v>30</v>
      </c>
      <c r="AZ9" s="58" t="s">
        <v>31</v>
      </c>
      <c r="BA9" s="58" t="s">
        <v>30</v>
      </c>
      <c r="BB9" s="4" t="s">
        <v>31</v>
      </c>
      <c r="BC9" s="58" t="s">
        <v>30</v>
      </c>
      <c r="BD9" s="58" t="s">
        <v>31</v>
      </c>
      <c r="BE9" s="58" t="s">
        <v>30</v>
      </c>
      <c r="BF9" s="5" t="s">
        <v>31</v>
      </c>
      <c r="BG9" s="8" t="s">
        <v>30</v>
      </c>
      <c r="BH9" s="191"/>
      <c r="BI9" s="191"/>
    </row>
    <row r="10" spans="1:61" x14ac:dyDescent="0.25">
      <c r="A10" s="189"/>
      <c r="B10" s="189"/>
      <c r="C10" s="189"/>
      <c r="D10" s="189"/>
      <c r="E10" s="189"/>
      <c r="F10" s="189"/>
      <c r="G10" s="191"/>
      <c r="H10" s="191"/>
      <c r="I10" s="191"/>
      <c r="J10" s="214"/>
      <c r="K10" s="192"/>
      <c r="L10" s="195"/>
      <c r="M10" s="197"/>
      <c r="N10" s="197"/>
      <c r="O10" s="199"/>
      <c r="P10" s="19"/>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9"/>
      <c r="BH10" s="191"/>
      <c r="BI10" s="191"/>
    </row>
    <row r="11" spans="1:61" x14ac:dyDescent="0.25">
      <c r="A11" s="189"/>
      <c r="B11" s="189"/>
      <c r="C11" s="189"/>
      <c r="D11" s="189"/>
      <c r="E11" s="189"/>
      <c r="F11" s="189"/>
      <c r="G11" s="188"/>
      <c r="H11" s="188"/>
      <c r="I11" s="188"/>
      <c r="J11" s="215"/>
      <c r="K11" s="216"/>
      <c r="L11" s="195"/>
      <c r="M11" s="194"/>
      <c r="N11" s="194"/>
      <c r="O11" s="200"/>
      <c r="P11" s="20"/>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15"/>
      <c r="BG11" s="16"/>
      <c r="BH11" s="188"/>
      <c r="BI11" s="188"/>
    </row>
    <row r="12" spans="1:61" x14ac:dyDescent="0.25">
      <c r="A12" s="209"/>
      <c r="B12" s="210"/>
      <c r="C12" s="210"/>
      <c r="D12" s="210"/>
      <c r="E12" s="210"/>
      <c r="F12" s="210"/>
      <c r="G12" s="210"/>
      <c r="H12" s="210"/>
      <c r="I12" s="210"/>
      <c r="J12" s="210"/>
      <c r="K12" s="210"/>
      <c r="L12" s="210"/>
      <c r="M12" s="210"/>
      <c r="N12" s="210"/>
      <c r="O12" s="210"/>
      <c r="P12" s="210"/>
      <c r="Q12" s="210"/>
      <c r="R12" s="210"/>
      <c r="S12" s="210"/>
      <c r="T12" s="210"/>
      <c r="U12" s="210"/>
      <c r="V12" s="210"/>
      <c r="W12" s="210"/>
      <c r="X12" s="210"/>
      <c r="Y12" s="210"/>
      <c r="Z12" s="210"/>
      <c r="AA12" s="210"/>
      <c r="AB12" s="210"/>
      <c r="AC12" s="210"/>
      <c r="AD12" s="210"/>
      <c r="AE12" s="210"/>
      <c r="AF12" s="210"/>
      <c r="AG12" s="210"/>
      <c r="AH12" s="210"/>
      <c r="AI12" s="210"/>
      <c r="AJ12" s="210"/>
      <c r="AK12" s="210"/>
      <c r="AL12" s="210"/>
      <c r="AM12" s="210"/>
      <c r="AN12" s="210"/>
      <c r="AO12" s="210"/>
      <c r="AP12" s="210"/>
      <c r="AQ12" s="210"/>
      <c r="AR12" s="210"/>
      <c r="AS12" s="210"/>
      <c r="AT12" s="210"/>
      <c r="AU12" s="210"/>
      <c r="AV12" s="210"/>
      <c r="AW12" s="210"/>
      <c r="AX12" s="210"/>
      <c r="AY12" s="210"/>
      <c r="AZ12" s="210"/>
      <c r="BA12" s="210"/>
      <c r="BB12" s="210"/>
      <c r="BC12" s="210"/>
      <c r="BD12" s="210"/>
      <c r="BE12" s="210"/>
      <c r="BF12" s="210"/>
      <c r="BG12" s="210"/>
      <c r="BH12" s="210"/>
      <c r="BI12" s="211"/>
    </row>
    <row r="13" spans="1:61" s="56" customFormat="1" ht="89.25" x14ac:dyDescent="0.25">
      <c r="A13" s="17" t="s">
        <v>53</v>
      </c>
      <c r="B13" s="17" t="s">
        <v>125</v>
      </c>
      <c r="C13" s="17" t="s">
        <v>118</v>
      </c>
      <c r="D13" s="17" t="s">
        <v>119</v>
      </c>
      <c r="E13" s="17" t="s">
        <v>120</v>
      </c>
      <c r="F13" s="17" t="s">
        <v>121</v>
      </c>
      <c r="G13" s="17" t="s">
        <v>126</v>
      </c>
      <c r="H13" s="17" t="s">
        <v>127</v>
      </c>
      <c r="I13" s="17" t="s">
        <v>124</v>
      </c>
      <c r="J13" s="165">
        <v>1</v>
      </c>
      <c r="K13" s="21">
        <v>0</v>
      </c>
      <c r="L13" s="116" t="s">
        <v>1002</v>
      </c>
      <c r="M13" s="117">
        <v>2020852500018</v>
      </c>
      <c r="N13" s="116" t="s">
        <v>997</v>
      </c>
      <c r="O13" s="118" t="s">
        <v>1078</v>
      </c>
      <c r="P13" s="165">
        <v>1</v>
      </c>
      <c r="Q13" s="116"/>
      <c r="R13" s="116"/>
      <c r="S13" s="116"/>
      <c r="T13" s="116"/>
      <c r="U13" s="116"/>
      <c r="V13" s="116">
        <v>1</v>
      </c>
      <c r="W13" s="116"/>
      <c r="X13" s="116"/>
      <c r="Y13" s="116"/>
      <c r="Z13" s="48"/>
      <c r="AA13" s="118"/>
      <c r="AB13" s="118"/>
      <c r="AC13" s="118"/>
      <c r="AD13" s="48"/>
      <c r="AE13" s="119"/>
      <c r="AF13" s="48"/>
      <c r="AG13" s="118"/>
      <c r="AH13" s="48"/>
      <c r="AI13" s="118"/>
      <c r="AJ13" s="48"/>
      <c r="AK13" s="118"/>
      <c r="AL13" s="48"/>
      <c r="AM13" s="118"/>
      <c r="AN13" s="118"/>
      <c r="AO13" s="118"/>
      <c r="AP13" s="48"/>
      <c r="AQ13" s="118"/>
      <c r="AR13" s="48"/>
      <c r="AS13" s="118"/>
      <c r="AT13" s="118"/>
      <c r="AU13" s="118"/>
      <c r="AV13" s="48"/>
      <c r="AW13" s="118"/>
      <c r="AX13" s="118"/>
      <c r="AY13" s="118"/>
      <c r="AZ13" s="118"/>
      <c r="BA13" s="118"/>
      <c r="BB13" s="48"/>
      <c r="BC13" s="118"/>
      <c r="BD13" s="118"/>
      <c r="BE13" s="118"/>
      <c r="BF13" s="128">
        <f>+BD13+BB13+AZ13+AX13+AV13+AT13+AR13+AP13+AN13+AL13+AJ13+AH13+AF13+AD13+AB13+Z13</f>
        <v>0</v>
      </c>
      <c r="BG13" s="49">
        <f t="shared" ref="BG13:BG76" si="0">+AA13+AC13+AE13+AG13+AI13+AK13+AM13+AO13+AQ13+AS13+AU13+AW13+AY13+BA13+BC13+BE13</f>
        <v>0</v>
      </c>
      <c r="BH13" s="116"/>
      <c r="BI13" s="116" t="s">
        <v>998</v>
      </c>
    </row>
    <row r="14" spans="1:61" s="56" customFormat="1" ht="48.75" thickBot="1" x14ac:dyDescent="0.3">
      <c r="A14" s="17" t="s">
        <v>54</v>
      </c>
      <c r="B14" s="17" t="s">
        <v>125</v>
      </c>
      <c r="C14" s="17" t="s">
        <v>341</v>
      </c>
      <c r="D14" s="17" t="s">
        <v>342</v>
      </c>
      <c r="E14" s="17" t="s">
        <v>343</v>
      </c>
      <c r="F14" s="17" t="s">
        <v>344</v>
      </c>
      <c r="G14" s="17" t="s">
        <v>362</v>
      </c>
      <c r="H14" s="17" t="s">
        <v>363</v>
      </c>
      <c r="I14" s="17" t="s">
        <v>133</v>
      </c>
      <c r="J14" s="21">
        <v>1</v>
      </c>
      <c r="K14" s="21">
        <v>0</v>
      </c>
      <c r="L14" s="116" t="s">
        <v>1002</v>
      </c>
      <c r="M14" s="117">
        <v>2020852500018</v>
      </c>
      <c r="N14" s="116" t="s">
        <v>997</v>
      </c>
      <c r="O14" s="118" t="s">
        <v>1078</v>
      </c>
      <c r="P14" s="21">
        <v>1</v>
      </c>
      <c r="Q14" s="116"/>
      <c r="R14" s="116"/>
      <c r="S14" s="116"/>
      <c r="T14" s="116"/>
      <c r="U14" s="116"/>
      <c r="V14" s="116">
        <v>1</v>
      </c>
      <c r="W14" s="116"/>
      <c r="X14" s="116"/>
      <c r="Y14" s="116"/>
      <c r="Z14" s="48"/>
      <c r="AA14" s="118"/>
      <c r="AB14" s="118"/>
      <c r="AC14" s="118"/>
      <c r="AD14" s="48"/>
      <c r="AE14" s="119"/>
      <c r="AF14" s="48"/>
      <c r="AG14" s="118"/>
      <c r="AH14" s="48"/>
      <c r="AI14" s="118"/>
      <c r="AJ14" s="48"/>
      <c r="AK14" s="118"/>
      <c r="AL14" s="48"/>
      <c r="AM14" s="118"/>
      <c r="AN14" s="118"/>
      <c r="AO14" s="118"/>
      <c r="AP14" s="48"/>
      <c r="AQ14" s="118"/>
      <c r="AR14" s="48"/>
      <c r="AS14" s="118"/>
      <c r="AT14" s="118"/>
      <c r="AU14" s="118"/>
      <c r="AV14" s="48"/>
      <c r="AW14" s="118"/>
      <c r="AX14" s="118"/>
      <c r="AY14" s="118"/>
      <c r="AZ14" s="118"/>
      <c r="BA14" s="118"/>
      <c r="BB14" s="48"/>
      <c r="BC14" s="118"/>
      <c r="BD14" s="118"/>
      <c r="BE14" s="118"/>
      <c r="BF14" s="128">
        <f t="shared" ref="BF14:BF76" si="1">+BD14+BB14+AZ14+AX14+AV14+AT14+AR14+AP14+AN14+AL14+AJ14+AH14+AF14+AD14+AB14+Z14</f>
        <v>0</v>
      </c>
      <c r="BG14" s="49">
        <f t="shared" si="0"/>
        <v>0</v>
      </c>
      <c r="BH14" s="116"/>
      <c r="BI14" s="116"/>
    </row>
    <row r="15" spans="1:61" s="56" customFormat="1" ht="85.5" thickTop="1" thickBot="1" x14ac:dyDescent="0.3">
      <c r="A15" s="17" t="s">
        <v>54</v>
      </c>
      <c r="B15" s="17" t="s">
        <v>125</v>
      </c>
      <c r="C15" s="17" t="s">
        <v>341</v>
      </c>
      <c r="D15" s="17" t="s">
        <v>342</v>
      </c>
      <c r="E15" s="17" t="s">
        <v>364</v>
      </c>
      <c r="F15" s="17" t="s">
        <v>365</v>
      </c>
      <c r="G15" s="17" t="s">
        <v>383</v>
      </c>
      <c r="H15" s="17" t="s">
        <v>384</v>
      </c>
      <c r="I15" s="17" t="s">
        <v>67</v>
      </c>
      <c r="J15" s="21">
        <v>1</v>
      </c>
      <c r="K15" s="21">
        <v>1</v>
      </c>
      <c r="L15" s="116" t="s">
        <v>1003</v>
      </c>
      <c r="M15" s="117">
        <v>2020852500014</v>
      </c>
      <c r="N15" s="120">
        <v>8000000</v>
      </c>
      <c r="O15" s="118" t="s">
        <v>1004</v>
      </c>
      <c r="P15" s="21">
        <v>1</v>
      </c>
      <c r="Q15" s="116"/>
      <c r="R15" s="116"/>
      <c r="S15" s="116"/>
      <c r="T15" s="116">
        <v>1</v>
      </c>
      <c r="U15" s="116"/>
      <c r="V15" s="116"/>
      <c r="W15" s="116"/>
      <c r="X15" s="116"/>
      <c r="Y15" s="116"/>
      <c r="Z15" s="48"/>
      <c r="AA15" s="118"/>
      <c r="AB15" s="118"/>
      <c r="AC15" s="118"/>
      <c r="AD15" s="48"/>
      <c r="AE15" s="119"/>
      <c r="AF15" s="48"/>
      <c r="AG15" s="118"/>
      <c r="AH15" s="48"/>
      <c r="AI15" s="118"/>
      <c r="AJ15" s="48"/>
      <c r="AK15" s="118"/>
      <c r="AL15" s="48"/>
      <c r="AM15" s="118"/>
      <c r="AN15" s="118"/>
      <c r="AO15" s="118"/>
      <c r="AP15" s="118">
        <f>8000000+5083823.71</f>
        <v>13083823.710000001</v>
      </c>
      <c r="AQ15" s="118"/>
      <c r="AR15" s="48"/>
      <c r="AS15" s="118"/>
      <c r="AT15" s="118"/>
      <c r="AU15" s="118"/>
      <c r="AV15" s="48"/>
      <c r="AW15" s="118"/>
      <c r="AX15" s="118"/>
      <c r="AY15" s="118"/>
      <c r="AZ15" s="118"/>
      <c r="BA15" s="118"/>
      <c r="BB15" s="146">
        <v>4183059</v>
      </c>
      <c r="BC15" s="118"/>
      <c r="BD15" s="118"/>
      <c r="BE15" s="118"/>
      <c r="BF15" s="128">
        <f>+BD15+BB15+AZ15+AX15+AV15+AT15+AR15+AP15+AN15+AL15+AJ15+AH15+AF15+AD15+AB15+Z15</f>
        <v>17266882.710000001</v>
      </c>
      <c r="BG15" s="49">
        <f t="shared" si="0"/>
        <v>0</v>
      </c>
      <c r="BH15" s="116"/>
      <c r="BI15" s="116" t="s">
        <v>998</v>
      </c>
    </row>
    <row r="16" spans="1:61" s="56" customFormat="1" ht="90" thickTop="1" x14ac:dyDescent="0.25">
      <c r="A16" s="17" t="s">
        <v>54</v>
      </c>
      <c r="B16" s="17" t="s">
        <v>125</v>
      </c>
      <c r="C16" s="17" t="s">
        <v>341</v>
      </c>
      <c r="D16" s="17" t="s">
        <v>342</v>
      </c>
      <c r="E16" s="17" t="s">
        <v>364</v>
      </c>
      <c r="F16" s="17" t="s">
        <v>365</v>
      </c>
      <c r="G16" s="17" t="s">
        <v>385</v>
      </c>
      <c r="H16" s="17" t="s">
        <v>386</v>
      </c>
      <c r="I16" s="17" t="s">
        <v>67</v>
      </c>
      <c r="J16" s="21">
        <v>1</v>
      </c>
      <c r="K16" s="21">
        <v>1</v>
      </c>
      <c r="L16" s="116" t="s">
        <v>1003</v>
      </c>
      <c r="M16" s="117">
        <v>2020852500014</v>
      </c>
      <c r="N16" s="120">
        <v>36372000</v>
      </c>
      <c r="O16" s="118" t="s">
        <v>1005</v>
      </c>
      <c r="P16" s="21">
        <v>1</v>
      </c>
      <c r="Q16" s="116"/>
      <c r="R16" s="116"/>
      <c r="S16" s="116"/>
      <c r="T16" s="116">
        <v>1</v>
      </c>
      <c r="U16" s="116"/>
      <c r="V16" s="116"/>
      <c r="W16" s="116"/>
      <c r="X16" s="116"/>
      <c r="Y16" s="116"/>
      <c r="Z16" s="48"/>
      <c r="AA16" s="118"/>
      <c r="AB16" s="118"/>
      <c r="AC16" s="118"/>
      <c r="AD16" s="48"/>
      <c r="AE16" s="119"/>
      <c r="AF16" s="48"/>
      <c r="AG16" s="118"/>
      <c r="AH16" s="48"/>
      <c r="AI16" s="118"/>
      <c r="AJ16" s="48"/>
      <c r="AK16" s="118"/>
      <c r="AL16" s="48"/>
      <c r="AM16" s="118"/>
      <c r="AN16" s="118"/>
      <c r="AO16" s="118"/>
      <c r="AP16" s="48">
        <v>36372000</v>
      </c>
      <c r="AQ16" s="118"/>
      <c r="AR16" s="48"/>
      <c r="AS16" s="118"/>
      <c r="AT16" s="118"/>
      <c r="AU16" s="118"/>
      <c r="AV16" s="48"/>
      <c r="AW16" s="118"/>
      <c r="AX16" s="118"/>
      <c r="AY16" s="118"/>
      <c r="AZ16" s="118"/>
      <c r="BA16" s="118"/>
      <c r="BB16" s="48"/>
      <c r="BC16" s="118"/>
      <c r="BD16" s="118"/>
      <c r="BE16" s="118"/>
      <c r="BF16" s="128">
        <f t="shared" si="1"/>
        <v>36372000</v>
      </c>
      <c r="BG16" s="49">
        <f t="shared" si="0"/>
        <v>0</v>
      </c>
      <c r="BH16" s="116"/>
      <c r="BI16" s="116" t="s">
        <v>998</v>
      </c>
    </row>
    <row r="17" spans="1:61" s="56" customFormat="1" ht="51.75" thickBot="1" x14ac:dyDescent="0.3">
      <c r="A17" s="17" t="s">
        <v>54</v>
      </c>
      <c r="B17" s="17" t="s">
        <v>125</v>
      </c>
      <c r="C17" s="17" t="s">
        <v>341</v>
      </c>
      <c r="D17" s="17" t="s">
        <v>342</v>
      </c>
      <c r="E17" s="17" t="s">
        <v>387</v>
      </c>
      <c r="F17" s="17" t="s">
        <v>388</v>
      </c>
      <c r="G17" s="17" t="s">
        <v>397</v>
      </c>
      <c r="H17" s="17" t="s">
        <v>398</v>
      </c>
      <c r="I17" s="17" t="s">
        <v>67</v>
      </c>
      <c r="J17" s="21">
        <v>4</v>
      </c>
      <c r="K17" s="21">
        <v>0</v>
      </c>
      <c r="L17" s="116" t="s">
        <v>999</v>
      </c>
      <c r="M17" s="116" t="s">
        <v>999</v>
      </c>
      <c r="N17" s="120" t="s">
        <v>999</v>
      </c>
      <c r="O17" s="118" t="s">
        <v>1079</v>
      </c>
      <c r="P17" s="21">
        <v>8</v>
      </c>
      <c r="Q17" s="116"/>
      <c r="R17" s="116"/>
      <c r="S17" s="116"/>
      <c r="T17" s="116"/>
      <c r="U17" s="116"/>
      <c r="V17" s="116"/>
      <c r="W17" s="116"/>
      <c r="X17" s="116">
        <v>8</v>
      </c>
      <c r="Y17" s="116"/>
      <c r="Z17" s="48"/>
      <c r="AA17" s="118"/>
      <c r="AB17" s="118"/>
      <c r="AC17" s="118"/>
      <c r="AD17" s="48"/>
      <c r="AE17" s="119"/>
      <c r="AF17" s="48"/>
      <c r="AG17" s="118"/>
      <c r="AH17" s="48"/>
      <c r="AI17" s="118"/>
      <c r="AJ17" s="48"/>
      <c r="AK17" s="118"/>
      <c r="AL17" s="48"/>
      <c r="AM17" s="118"/>
      <c r="AN17" s="118"/>
      <c r="AO17" s="118"/>
      <c r="AP17" s="48"/>
      <c r="AQ17" s="118"/>
      <c r="AR17" s="48"/>
      <c r="AS17" s="118"/>
      <c r="AT17" s="118"/>
      <c r="AU17" s="118"/>
      <c r="AV17" s="48"/>
      <c r="AW17" s="118"/>
      <c r="AX17" s="118"/>
      <c r="AY17" s="118"/>
      <c r="AZ17" s="118"/>
      <c r="BA17" s="118"/>
      <c r="BB17" s="48"/>
      <c r="BC17" s="118"/>
      <c r="BD17" s="118"/>
      <c r="BE17" s="118"/>
      <c r="BF17" s="128">
        <f t="shared" si="1"/>
        <v>0</v>
      </c>
      <c r="BG17" s="49">
        <f t="shared" si="0"/>
        <v>0</v>
      </c>
      <c r="BH17" s="116"/>
      <c r="BI17" s="116"/>
    </row>
    <row r="18" spans="1:61" s="56" customFormat="1" ht="121.5" thickTop="1" thickBot="1" x14ac:dyDescent="0.3">
      <c r="A18" s="17" t="s">
        <v>54</v>
      </c>
      <c r="B18" s="17" t="s">
        <v>125</v>
      </c>
      <c r="C18" s="17" t="s">
        <v>341</v>
      </c>
      <c r="D18" s="17" t="s">
        <v>342</v>
      </c>
      <c r="E18" s="17" t="s">
        <v>418</v>
      </c>
      <c r="F18" s="17" t="s">
        <v>419</v>
      </c>
      <c r="G18" s="17" t="s">
        <v>420</v>
      </c>
      <c r="H18" s="17" t="s">
        <v>421</v>
      </c>
      <c r="I18" s="17" t="s">
        <v>33</v>
      </c>
      <c r="J18" s="166">
        <v>0.5</v>
      </c>
      <c r="K18" s="21">
        <v>0.1</v>
      </c>
      <c r="L18" s="116" t="s">
        <v>1006</v>
      </c>
      <c r="M18" s="117">
        <v>2020852500024</v>
      </c>
      <c r="N18" s="120" t="s">
        <v>999</v>
      </c>
      <c r="O18" s="118" t="s">
        <v>1027</v>
      </c>
      <c r="P18" s="166">
        <v>0.5</v>
      </c>
      <c r="Q18" s="116"/>
      <c r="R18" s="116"/>
      <c r="S18" s="116"/>
      <c r="T18" s="167">
        <v>0.5</v>
      </c>
      <c r="U18" s="278">
        <v>0.5</v>
      </c>
      <c r="V18" s="116"/>
      <c r="W18" s="116"/>
      <c r="X18" s="116"/>
      <c r="Y18" s="116"/>
      <c r="Z18" s="48"/>
      <c r="AA18" s="118"/>
      <c r="AB18" s="118"/>
      <c r="AC18" s="118"/>
      <c r="AD18" s="48"/>
      <c r="AE18" s="119"/>
      <c r="AF18" s="48"/>
      <c r="AG18" s="118"/>
      <c r="AH18" s="48"/>
      <c r="AI18" s="118"/>
      <c r="AJ18" s="48"/>
      <c r="AK18" s="118"/>
      <c r="AL18" s="48"/>
      <c r="AM18" s="118"/>
      <c r="AN18" s="118"/>
      <c r="AO18" s="118"/>
      <c r="AP18" s="147">
        <v>18000000</v>
      </c>
      <c r="AQ18" s="118">
        <v>393692</v>
      </c>
      <c r="AR18" s="48"/>
      <c r="AS18" s="118"/>
      <c r="AT18" s="118"/>
      <c r="AU18" s="118"/>
      <c r="AV18" s="48"/>
      <c r="AW18" s="118"/>
      <c r="AX18" s="118"/>
      <c r="AY18" s="118"/>
      <c r="AZ18" s="118"/>
      <c r="BA18" s="118"/>
      <c r="BB18" s="48"/>
      <c r="BC18" s="118"/>
      <c r="BD18" s="118"/>
      <c r="BE18" s="118"/>
      <c r="BF18" s="128">
        <f t="shared" si="1"/>
        <v>18000000</v>
      </c>
      <c r="BG18" s="49">
        <f t="shared" si="0"/>
        <v>393692</v>
      </c>
      <c r="BH18" s="116" t="s">
        <v>1152</v>
      </c>
      <c r="BI18" s="116"/>
    </row>
    <row r="19" spans="1:61" s="56" customFormat="1" ht="60.75" thickTop="1" x14ac:dyDescent="0.25">
      <c r="A19" s="17" t="s">
        <v>54</v>
      </c>
      <c r="B19" s="17" t="s">
        <v>125</v>
      </c>
      <c r="C19" s="17" t="s">
        <v>341</v>
      </c>
      <c r="D19" s="17" t="s">
        <v>342</v>
      </c>
      <c r="E19" s="17" t="s">
        <v>418</v>
      </c>
      <c r="F19" s="17" t="s">
        <v>419</v>
      </c>
      <c r="G19" s="17" t="s">
        <v>422</v>
      </c>
      <c r="H19" s="17" t="s">
        <v>423</v>
      </c>
      <c r="I19" s="17" t="s">
        <v>67</v>
      </c>
      <c r="J19" s="21">
        <v>4</v>
      </c>
      <c r="K19" s="21">
        <v>1</v>
      </c>
      <c r="L19" s="116" t="s">
        <v>1006</v>
      </c>
      <c r="M19" s="117">
        <v>2020852500024</v>
      </c>
      <c r="N19" s="120">
        <v>500000</v>
      </c>
      <c r="O19" s="116" t="s">
        <v>1007</v>
      </c>
      <c r="P19" s="21">
        <v>1</v>
      </c>
      <c r="Q19" s="116"/>
      <c r="R19" s="116"/>
      <c r="S19" s="116"/>
      <c r="T19" s="116">
        <v>1</v>
      </c>
      <c r="U19" s="116"/>
      <c r="V19" s="116"/>
      <c r="W19" s="116"/>
      <c r="X19" s="116"/>
      <c r="Y19" s="116"/>
      <c r="Z19" s="48"/>
      <c r="AA19" s="118"/>
      <c r="AB19" s="118"/>
      <c r="AC19" s="118"/>
      <c r="AD19" s="48"/>
      <c r="AE19" s="119"/>
      <c r="AF19" s="48"/>
      <c r="AG19" s="118"/>
      <c r="AH19" s="48"/>
      <c r="AI19" s="118"/>
      <c r="AJ19" s="48"/>
      <c r="AK19" s="118"/>
      <c r="AL19" s="48"/>
      <c r="AM19" s="118"/>
      <c r="AN19" s="118"/>
      <c r="AO19" s="118"/>
      <c r="AP19" s="48">
        <v>500000</v>
      </c>
      <c r="AQ19" s="118"/>
      <c r="AR19" s="48"/>
      <c r="AS19" s="118"/>
      <c r="AT19" s="118"/>
      <c r="AU19" s="118"/>
      <c r="AV19" s="48"/>
      <c r="AW19" s="118"/>
      <c r="AX19" s="118"/>
      <c r="AY19" s="118"/>
      <c r="AZ19" s="118"/>
      <c r="BA19" s="118"/>
      <c r="BB19" s="48"/>
      <c r="BC19" s="118"/>
      <c r="BD19" s="118"/>
      <c r="BE19" s="118"/>
      <c r="BF19" s="128">
        <f t="shared" si="1"/>
        <v>500000</v>
      </c>
      <c r="BG19" s="49">
        <f t="shared" si="0"/>
        <v>0</v>
      </c>
      <c r="BH19" s="116"/>
      <c r="BI19" s="116" t="s">
        <v>998</v>
      </c>
    </row>
    <row r="20" spans="1:61" s="56" customFormat="1" ht="96" x14ac:dyDescent="0.25">
      <c r="A20" s="17" t="s">
        <v>54</v>
      </c>
      <c r="B20" s="17" t="s">
        <v>125</v>
      </c>
      <c r="C20" s="17" t="s">
        <v>341</v>
      </c>
      <c r="D20" s="17" t="s">
        <v>342</v>
      </c>
      <c r="E20" s="17" t="s">
        <v>418</v>
      </c>
      <c r="F20" s="17" t="s">
        <v>419</v>
      </c>
      <c r="G20" s="17" t="s">
        <v>419</v>
      </c>
      <c r="H20" s="17" t="s">
        <v>424</v>
      </c>
      <c r="I20" s="17" t="s">
        <v>33</v>
      </c>
      <c r="J20" s="166">
        <v>0.6</v>
      </c>
      <c r="K20" s="21">
        <v>0.42</v>
      </c>
      <c r="L20" s="116" t="s">
        <v>1006</v>
      </c>
      <c r="M20" s="117">
        <v>2020852500024</v>
      </c>
      <c r="N20" s="120">
        <v>18000000</v>
      </c>
      <c r="O20" s="116" t="s">
        <v>1028</v>
      </c>
      <c r="P20" s="166">
        <v>0.6</v>
      </c>
      <c r="Q20" s="116"/>
      <c r="R20" s="116"/>
      <c r="S20" s="116"/>
      <c r="T20" s="116">
        <v>100</v>
      </c>
      <c r="U20" s="116"/>
      <c r="V20" s="116"/>
      <c r="W20" s="116"/>
      <c r="X20" s="116"/>
      <c r="Y20" s="116"/>
      <c r="Z20" s="48"/>
      <c r="AA20" s="118"/>
      <c r="AB20" s="118"/>
      <c r="AC20" s="118"/>
      <c r="AD20" s="48"/>
      <c r="AE20" s="119"/>
      <c r="AF20" s="48"/>
      <c r="AG20" s="118"/>
      <c r="AH20" s="48"/>
      <c r="AI20" s="118"/>
      <c r="AJ20" s="48"/>
      <c r="AK20" s="118"/>
      <c r="AL20" s="48"/>
      <c r="AM20" s="118"/>
      <c r="AN20" s="118"/>
      <c r="AO20" s="118"/>
      <c r="AP20" s="48"/>
      <c r="AQ20" s="118"/>
      <c r="AR20" s="48"/>
      <c r="AS20" s="118"/>
      <c r="AT20" s="118"/>
      <c r="AU20" s="118"/>
      <c r="AV20" s="48"/>
      <c r="AW20" s="118"/>
      <c r="AX20" s="118"/>
      <c r="AY20" s="118"/>
      <c r="AZ20" s="118"/>
      <c r="BA20" s="118"/>
      <c r="BB20" s="48"/>
      <c r="BC20" s="118"/>
      <c r="BD20" s="118"/>
      <c r="BE20" s="118"/>
      <c r="BF20" s="128">
        <f t="shared" si="1"/>
        <v>0</v>
      </c>
      <c r="BG20" s="49">
        <f t="shared" si="0"/>
        <v>0</v>
      </c>
      <c r="BH20" s="116"/>
      <c r="BI20" s="116" t="s">
        <v>998</v>
      </c>
    </row>
    <row r="21" spans="1:61" s="56" customFormat="1" ht="191.25" x14ac:dyDescent="0.25">
      <c r="A21" s="17" t="s">
        <v>54</v>
      </c>
      <c r="B21" s="17" t="s">
        <v>125</v>
      </c>
      <c r="C21" s="17" t="s">
        <v>341</v>
      </c>
      <c r="D21" s="17" t="s">
        <v>342</v>
      </c>
      <c r="E21" s="17" t="s">
        <v>418</v>
      </c>
      <c r="F21" s="17" t="s">
        <v>419</v>
      </c>
      <c r="G21" s="17" t="s">
        <v>425</v>
      </c>
      <c r="H21" s="17" t="s">
        <v>426</v>
      </c>
      <c r="I21" s="17" t="s">
        <v>67</v>
      </c>
      <c r="J21" s="21">
        <v>1</v>
      </c>
      <c r="K21" s="21">
        <v>0</v>
      </c>
      <c r="L21" s="116" t="s">
        <v>1006</v>
      </c>
      <c r="M21" s="117">
        <v>2020852500024</v>
      </c>
      <c r="N21" s="120" t="s">
        <v>999</v>
      </c>
      <c r="O21" s="116" t="s">
        <v>1029</v>
      </c>
      <c r="P21" s="21">
        <v>1</v>
      </c>
      <c r="Q21" s="116"/>
      <c r="R21" s="116"/>
      <c r="S21" s="116"/>
      <c r="T21" s="116"/>
      <c r="U21" s="116"/>
      <c r="V21" s="116">
        <v>1</v>
      </c>
      <c r="W21" s="116"/>
      <c r="X21" s="116"/>
      <c r="Y21" s="116"/>
      <c r="Z21" s="48"/>
      <c r="AA21" s="118"/>
      <c r="AB21" s="118"/>
      <c r="AC21" s="118"/>
      <c r="AD21" s="48"/>
      <c r="AE21" s="119"/>
      <c r="AF21" s="48"/>
      <c r="AG21" s="118"/>
      <c r="AH21" s="48"/>
      <c r="AI21" s="118"/>
      <c r="AJ21" s="48"/>
      <c r="AK21" s="118"/>
      <c r="AL21" s="48"/>
      <c r="AM21" s="118"/>
      <c r="AN21" s="118"/>
      <c r="AO21" s="118"/>
      <c r="AP21" s="48"/>
      <c r="AQ21" s="118"/>
      <c r="AR21" s="48"/>
      <c r="AS21" s="118"/>
      <c r="AT21" s="118"/>
      <c r="AU21" s="118"/>
      <c r="AV21" s="48"/>
      <c r="AW21" s="118"/>
      <c r="AX21" s="118"/>
      <c r="AY21" s="118"/>
      <c r="AZ21" s="118"/>
      <c r="BA21" s="118"/>
      <c r="BB21" s="48"/>
      <c r="BC21" s="118"/>
      <c r="BD21" s="118"/>
      <c r="BE21" s="118"/>
      <c r="BF21" s="128">
        <f t="shared" si="1"/>
        <v>0</v>
      </c>
      <c r="BG21" s="49">
        <f t="shared" si="0"/>
        <v>0</v>
      </c>
      <c r="BH21" s="116"/>
      <c r="BI21" s="116"/>
    </row>
    <row r="22" spans="1:61" s="56" customFormat="1" ht="153" x14ac:dyDescent="0.25">
      <c r="A22" s="17" t="s">
        <v>54</v>
      </c>
      <c r="B22" s="17" t="s">
        <v>125</v>
      </c>
      <c r="C22" s="17" t="s">
        <v>341</v>
      </c>
      <c r="D22" s="17" t="s">
        <v>342</v>
      </c>
      <c r="E22" s="17" t="s">
        <v>418</v>
      </c>
      <c r="F22" s="17" t="s">
        <v>419</v>
      </c>
      <c r="G22" s="17" t="s">
        <v>427</v>
      </c>
      <c r="H22" s="17" t="s">
        <v>426</v>
      </c>
      <c r="I22" s="17" t="s">
        <v>67</v>
      </c>
      <c r="J22" s="21">
        <v>1</v>
      </c>
      <c r="K22" s="21">
        <v>1</v>
      </c>
      <c r="L22" s="116" t="s">
        <v>1006</v>
      </c>
      <c r="M22" s="117">
        <v>2020852500024</v>
      </c>
      <c r="N22" s="120">
        <v>700000</v>
      </c>
      <c r="O22" s="116" t="s">
        <v>1008</v>
      </c>
      <c r="P22" s="21">
        <v>1</v>
      </c>
      <c r="Q22" s="116"/>
      <c r="R22" s="116"/>
      <c r="S22" s="116"/>
      <c r="T22" s="116">
        <v>1</v>
      </c>
      <c r="U22" s="116"/>
      <c r="V22" s="116"/>
      <c r="W22" s="116"/>
      <c r="X22" s="116"/>
      <c r="Y22" s="116"/>
      <c r="Z22" s="48"/>
      <c r="AA22" s="118"/>
      <c r="AB22" s="118"/>
      <c r="AC22" s="118"/>
      <c r="AD22" s="48"/>
      <c r="AE22" s="119"/>
      <c r="AF22" s="48"/>
      <c r="AG22" s="118"/>
      <c r="AH22" s="48"/>
      <c r="AI22" s="118"/>
      <c r="AJ22" s="48"/>
      <c r="AK22" s="118"/>
      <c r="AL22" s="48"/>
      <c r="AM22" s="118"/>
      <c r="AN22" s="118"/>
      <c r="AO22" s="118"/>
      <c r="AP22" s="48">
        <f>700000+2000000</f>
        <v>2700000</v>
      </c>
      <c r="AQ22" s="118">
        <v>2059324</v>
      </c>
      <c r="AR22" s="48"/>
      <c r="AS22" s="118"/>
      <c r="AT22" s="118"/>
      <c r="AU22" s="118"/>
      <c r="AV22" s="48"/>
      <c r="AW22" s="118"/>
      <c r="AX22" s="118"/>
      <c r="AY22" s="118"/>
      <c r="AZ22" s="118"/>
      <c r="BA22" s="118"/>
      <c r="BB22" s="48"/>
      <c r="BC22" s="118"/>
      <c r="BD22" s="118"/>
      <c r="BE22" s="118"/>
      <c r="BF22" s="128">
        <f t="shared" si="1"/>
        <v>2700000</v>
      </c>
      <c r="BG22" s="49">
        <f t="shared" si="0"/>
        <v>2059324</v>
      </c>
      <c r="BH22" s="153" t="s">
        <v>1153</v>
      </c>
      <c r="BI22" s="116" t="s">
        <v>998</v>
      </c>
    </row>
    <row r="23" spans="1:61" s="56" customFormat="1" ht="60" x14ac:dyDescent="0.25">
      <c r="A23" s="17" t="s">
        <v>54</v>
      </c>
      <c r="B23" s="17" t="s">
        <v>125</v>
      </c>
      <c r="C23" s="17" t="s">
        <v>341</v>
      </c>
      <c r="D23" s="17" t="s">
        <v>342</v>
      </c>
      <c r="E23" s="17" t="s">
        <v>418</v>
      </c>
      <c r="F23" s="17" t="s">
        <v>419</v>
      </c>
      <c r="G23" s="17" t="s">
        <v>428</v>
      </c>
      <c r="H23" s="17" t="s">
        <v>429</v>
      </c>
      <c r="I23" s="17" t="s">
        <v>67</v>
      </c>
      <c r="J23" s="21">
        <v>1</v>
      </c>
      <c r="K23" s="21">
        <v>1</v>
      </c>
      <c r="L23" s="116" t="s">
        <v>1006</v>
      </c>
      <c r="M23" s="117">
        <v>2020852500024</v>
      </c>
      <c r="N23" s="120" t="s">
        <v>999</v>
      </c>
      <c r="O23" s="118" t="s">
        <v>1009</v>
      </c>
      <c r="P23" s="21">
        <v>0</v>
      </c>
      <c r="Q23" s="116"/>
      <c r="R23" s="116"/>
      <c r="S23" s="116"/>
      <c r="T23" s="116"/>
      <c r="U23" s="116"/>
      <c r="V23" s="116"/>
      <c r="W23" s="116"/>
      <c r="X23" s="116"/>
      <c r="Y23" s="116"/>
      <c r="Z23" s="48"/>
      <c r="AA23" s="118"/>
      <c r="AB23" s="118"/>
      <c r="AC23" s="118"/>
      <c r="AD23" s="48"/>
      <c r="AE23" s="119"/>
      <c r="AF23" s="48"/>
      <c r="AG23" s="118"/>
      <c r="AH23" s="48"/>
      <c r="AI23" s="118"/>
      <c r="AJ23" s="48"/>
      <c r="AK23" s="118"/>
      <c r="AL23" s="48"/>
      <c r="AM23" s="118"/>
      <c r="AN23" s="118"/>
      <c r="AO23" s="118"/>
      <c r="AP23" s="48"/>
      <c r="AQ23" s="118"/>
      <c r="AR23" s="48"/>
      <c r="AS23" s="118"/>
      <c r="AT23" s="118"/>
      <c r="AU23" s="118"/>
      <c r="AV23" s="48"/>
      <c r="AW23" s="118"/>
      <c r="AX23" s="118"/>
      <c r="AY23" s="118"/>
      <c r="AZ23" s="118"/>
      <c r="BA23" s="118"/>
      <c r="BB23" s="48"/>
      <c r="BC23" s="118"/>
      <c r="BD23" s="118"/>
      <c r="BE23" s="118"/>
      <c r="BF23" s="128">
        <f t="shared" si="1"/>
        <v>0</v>
      </c>
      <c r="BG23" s="49">
        <f t="shared" si="0"/>
        <v>0</v>
      </c>
      <c r="BH23" s="116"/>
      <c r="BI23" s="116" t="s">
        <v>998</v>
      </c>
    </row>
    <row r="24" spans="1:61" s="56" customFormat="1" ht="63.75" x14ac:dyDescent="0.25">
      <c r="A24" s="17" t="s">
        <v>54</v>
      </c>
      <c r="B24" s="17" t="s">
        <v>125</v>
      </c>
      <c r="C24" s="17" t="s">
        <v>341</v>
      </c>
      <c r="D24" s="17" t="s">
        <v>342</v>
      </c>
      <c r="E24" s="17" t="s">
        <v>418</v>
      </c>
      <c r="F24" s="17" t="s">
        <v>419</v>
      </c>
      <c r="G24" s="17" t="s">
        <v>430</v>
      </c>
      <c r="H24" s="17" t="s">
        <v>431</v>
      </c>
      <c r="I24" s="17" t="s">
        <v>67</v>
      </c>
      <c r="J24" s="21">
        <v>1</v>
      </c>
      <c r="K24" s="21">
        <v>1</v>
      </c>
      <c r="L24" s="116" t="s">
        <v>1006</v>
      </c>
      <c r="M24" s="117">
        <v>2020852500024</v>
      </c>
      <c r="N24" s="120" t="s">
        <v>999</v>
      </c>
      <c r="O24" s="116" t="s">
        <v>1030</v>
      </c>
      <c r="P24" s="21">
        <v>1</v>
      </c>
      <c r="Q24" s="116"/>
      <c r="R24" s="116">
        <v>1</v>
      </c>
      <c r="S24" s="116"/>
      <c r="T24" s="116"/>
      <c r="U24" s="116"/>
      <c r="V24" s="116"/>
      <c r="W24" s="116"/>
      <c r="X24" s="116"/>
      <c r="Y24" s="116"/>
      <c r="Z24" s="48"/>
      <c r="AA24" s="118"/>
      <c r="AB24" s="118"/>
      <c r="AC24" s="118"/>
      <c r="AD24" s="48"/>
      <c r="AE24" s="119"/>
      <c r="AF24" s="48"/>
      <c r="AG24" s="118"/>
      <c r="AH24" s="48"/>
      <c r="AI24" s="118"/>
      <c r="AJ24" s="48"/>
      <c r="AK24" s="118"/>
      <c r="AL24" s="48"/>
      <c r="AM24" s="118"/>
      <c r="AN24" s="118"/>
      <c r="AO24" s="118"/>
      <c r="AP24" s="48"/>
      <c r="AQ24" s="118"/>
      <c r="AR24" s="48"/>
      <c r="AS24" s="118"/>
      <c r="AT24" s="118"/>
      <c r="AU24" s="118"/>
      <c r="AV24" s="48"/>
      <c r="AW24" s="118"/>
      <c r="AX24" s="118"/>
      <c r="AY24" s="118"/>
      <c r="AZ24" s="118"/>
      <c r="BA24" s="118"/>
      <c r="BB24" s="48"/>
      <c r="BC24" s="118"/>
      <c r="BD24" s="118"/>
      <c r="BE24" s="118"/>
      <c r="BF24" s="128">
        <f t="shared" si="1"/>
        <v>0</v>
      </c>
      <c r="BG24" s="49">
        <f t="shared" si="0"/>
        <v>0</v>
      </c>
      <c r="BH24" s="116"/>
      <c r="BI24" s="116" t="s">
        <v>998</v>
      </c>
    </row>
    <row r="25" spans="1:61" s="56" customFormat="1" ht="141" thickBot="1" x14ac:dyDescent="0.3">
      <c r="A25" s="17" t="s">
        <v>54</v>
      </c>
      <c r="B25" s="17" t="s">
        <v>125</v>
      </c>
      <c r="C25" s="17" t="s">
        <v>341</v>
      </c>
      <c r="D25" s="17" t="s">
        <v>342</v>
      </c>
      <c r="E25" s="17" t="s">
        <v>418</v>
      </c>
      <c r="F25" s="17" t="s">
        <v>419</v>
      </c>
      <c r="G25" s="17" t="s">
        <v>432</v>
      </c>
      <c r="H25" s="17" t="s">
        <v>433</v>
      </c>
      <c r="I25" s="17" t="s">
        <v>67</v>
      </c>
      <c r="J25" s="21">
        <v>4</v>
      </c>
      <c r="K25" s="21">
        <v>0</v>
      </c>
      <c r="L25" s="116" t="s">
        <v>1006</v>
      </c>
      <c r="M25" s="117">
        <v>2020852500024</v>
      </c>
      <c r="N25" s="120" t="s">
        <v>999</v>
      </c>
      <c r="O25" s="116" t="s">
        <v>1010</v>
      </c>
      <c r="P25" s="21">
        <v>1</v>
      </c>
      <c r="Q25" s="116"/>
      <c r="R25" s="116"/>
      <c r="S25" s="116"/>
      <c r="T25" s="116"/>
      <c r="U25" s="116"/>
      <c r="V25" s="116">
        <v>1</v>
      </c>
      <c r="W25" s="116"/>
      <c r="X25" s="116"/>
      <c r="Y25" s="116"/>
      <c r="Z25" s="48"/>
      <c r="AA25" s="118"/>
      <c r="AB25" s="118"/>
      <c r="AC25" s="118"/>
      <c r="AD25" s="48"/>
      <c r="AE25" s="119"/>
      <c r="AF25" s="48"/>
      <c r="AG25" s="118"/>
      <c r="AH25" s="48"/>
      <c r="AI25" s="118"/>
      <c r="AJ25" s="48"/>
      <c r="AK25" s="118"/>
      <c r="AL25" s="48"/>
      <c r="AM25" s="118"/>
      <c r="AN25" s="118"/>
      <c r="AO25" s="118"/>
      <c r="AP25" s="48">
        <v>500000</v>
      </c>
      <c r="AQ25" s="118"/>
      <c r="AR25" s="48"/>
      <c r="AS25" s="118"/>
      <c r="AT25" s="118"/>
      <c r="AU25" s="118"/>
      <c r="AV25" s="48"/>
      <c r="AW25" s="118"/>
      <c r="AX25" s="118"/>
      <c r="AY25" s="118"/>
      <c r="AZ25" s="118"/>
      <c r="BA25" s="118"/>
      <c r="BB25" s="48"/>
      <c r="BC25" s="118"/>
      <c r="BD25" s="118"/>
      <c r="BE25" s="118"/>
      <c r="BF25" s="128">
        <f t="shared" si="1"/>
        <v>500000</v>
      </c>
      <c r="BG25" s="49">
        <f t="shared" si="0"/>
        <v>0</v>
      </c>
      <c r="BH25" s="116"/>
      <c r="BI25" s="116"/>
    </row>
    <row r="26" spans="1:61" s="56" customFormat="1" ht="78" thickTop="1" thickBot="1" x14ac:dyDescent="0.3">
      <c r="A26" s="17" t="s">
        <v>54</v>
      </c>
      <c r="B26" s="17" t="s">
        <v>125</v>
      </c>
      <c r="C26" s="17" t="s">
        <v>341</v>
      </c>
      <c r="D26" s="17" t="s">
        <v>342</v>
      </c>
      <c r="E26" s="17" t="s">
        <v>418</v>
      </c>
      <c r="F26" s="17" t="s">
        <v>419</v>
      </c>
      <c r="G26" s="17" t="s">
        <v>434</v>
      </c>
      <c r="H26" s="17" t="s">
        <v>435</v>
      </c>
      <c r="I26" s="17" t="s">
        <v>67</v>
      </c>
      <c r="J26" s="21">
        <v>1</v>
      </c>
      <c r="K26" s="21">
        <v>1</v>
      </c>
      <c r="L26" s="116" t="s">
        <v>1006</v>
      </c>
      <c r="M26" s="117">
        <v>2020852500024</v>
      </c>
      <c r="N26" s="120">
        <v>29250000</v>
      </c>
      <c r="O26" s="116" t="s">
        <v>1011</v>
      </c>
      <c r="P26" s="21">
        <v>1</v>
      </c>
      <c r="Q26" s="116"/>
      <c r="R26" s="116">
        <v>1</v>
      </c>
      <c r="S26" s="154">
        <v>1</v>
      </c>
      <c r="T26" s="116"/>
      <c r="U26" s="116"/>
      <c r="V26" s="116"/>
      <c r="W26" s="116"/>
      <c r="X26" s="116"/>
      <c r="Y26" s="116"/>
      <c r="Z26" s="48"/>
      <c r="AA26" s="118"/>
      <c r="AB26" s="118"/>
      <c r="AC26" s="118"/>
      <c r="AD26" s="48"/>
      <c r="AE26" s="119"/>
      <c r="AF26" s="48"/>
      <c r="AG26" s="118"/>
      <c r="AH26" s="48"/>
      <c r="AI26" s="118"/>
      <c r="AJ26" s="48"/>
      <c r="AK26" s="118"/>
      <c r="AL26" s="48"/>
      <c r="AM26" s="118"/>
      <c r="AN26" s="118"/>
      <c r="AO26" s="118"/>
      <c r="AP26" s="146">
        <f>18900000+900000+9450000-2000000</f>
        <v>27250000</v>
      </c>
      <c r="AQ26" s="118">
        <v>26900000</v>
      </c>
      <c r="AR26" s="48"/>
      <c r="AS26" s="118"/>
      <c r="AT26" s="118"/>
      <c r="AU26" s="118"/>
      <c r="AV26" s="48"/>
      <c r="AW26" s="118"/>
      <c r="AX26" s="118"/>
      <c r="AY26" s="118"/>
      <c r="AZ26" s="118"/>
      <c r="BA26" s="118"/>
      <c r="BB26" s="48"/>
      <c r="BC26" s="118"/>
      <c r="BD26" s="118"/>
      <c r="BE26" s="118"/>
      <c r="BF26" s="128">
        <f t="shared" si="1"/>
        <v>27250000</v>
      </c>
      <c r="BG26" s="49">
        <f t="shared" si="0"/>
        <v>26900000</v>
      </c>
      <c r="BH26" s="116" t="s">
        <v>1102</v>
      </c>
      <c r="BI26" s="116" t="s">
        <v>998</v>
      </c>
    </row>
    <row r="27" spans="1:61" s="56" customFormat="1" ht="128.25" thickTop="1" x14ac:dyDescent="0.25">
      <c r="A27" s="17" t="s">
        <v>54</v>
      </c>
      <c r="B27" s="17" t="s">
        <v>125</v>
      </c>
      <c r="C27" s="17" t="s">
        <v>341</v>
      </c>
      <c r="D27" s="17" t="s">
        <v>342</v>
      </c>
      <c r="E27" s="17" t="s">
        <v>418</v>
      </c>
      <c r="F27" s="17" t="s">
        <v>419</v>
      </c>
      <c r="G27" s="17" t="s">
        <v>436</v>
      </c>
      <c r="H27" s="17" t="s">
        <v>437</v>
      </c>
      <c r="I27" s="17" t="s">
        <v>67</v>
      </c>
      <c r="J27" s="21">
        <v>1</v>
      </c>
      <c r="K27" s="21">
        <v>1</v>
      </c>
      <c r="L27" s="116" t="s">
        <v>1006</v>
      </c>
      <c r="M27" s="117">
        <v>2020852500024</v>
      </c>
      <c r="N27" s="120" t="s">
        <v>999</v>
      </c>
      <c r="O27" s="116" t="s">
        <v>1012</v>
      </c>
      <c r="P27" s="21">
        <v>1</v>
      </c>
      <c r="Q27" s="116"/>
      <c r="R27" s="116">
        <v>1</v>
      </c>
      <c r="S27" s="116"/>
      <c r="T27" s="116"/>
      <c r="U27" s="116"/>
      <c r="V27" s="116"/>
      <c r="W27" s="116"/>
      <c r="X27" s="116"/>
      <c r="Y27" s="116"/>
      <c r="Z27" s="48"/>
      <c r="AA27" s="118"/>
      <c r="AB27" s="118"/>
      <c r="AC27" s="118"/>
      <c r="AD27" s="48"/>
      <c r="AE27" s="119"/>
      <c r="AF27" s="48"/>
      <c r="AG27" s="118"/>
      <c r="AH27" s="48"/>
      <c r="AI27" s="118"/>
      <c r="AJ27" s="48"/>
      <c r="AK27" s="118"/>
      <c r="AL27" s="48"/>
      <c r="AM27" s="118"/>
      <c r="AN27" s="118"/>
      <c r="AO27" s="118"/>
      <c r="AP27" s="48">
        <v>3500000</v>
      </c>
      <c r="AQ27" s="118"/>
      <c r="AR27" s="48"/>
      <c r="AS27" s="118"/>
      <c r="AT27" s="118"/>
      <c r="AU27" s="118"/>
      <c r="AV27" s="48"/>
      <c r="AW27" s="118"/>
      <c r="AX27" s="118"/>
      <c r="AY27" s="118"/>
      <c r="AZ27" s="118"/>
      <c r="BA27" s="118"/>
      <c r="BB27" s="48"/>
      <c r="BC27" s="118"/>
      <c r="BD27" s="118"/>
      <c r="BE27" s="118"/>
      <c r="BF27" s="128">
        <f t="shared" si="1"/>
        <v>3500000</v>
      </c>
      <c r="BG27" s="49">
        <f t="shared" si="0"/>
        <v>0</v>
      </c>
      <c r="BH27" s="116" t="s">
        <v>1000</v>
      </c>
      <c r="BI27" s="116" t="s">
        <v>998</v>
      </c>
    </row>
    <row r="28" spans="1:61" s="56" customFormat="1" ht="165.75" x14ac:dyDescent="0.25">
      <c r="A28" s="17" t="s">
        <v>54</v>
      </c>
      <c r="B28" s="17" t="s">
        <v>125</v>
      </c>
      <c r="C28" s="17" t="s">
        <v>341</v>
      </c>
      <c r="D28" s="17" t="s">
        <v>342</v>
      </c>
      <c r="E28" s="17" t="s">
        <v>418</v>
      </c>
      <c r="F28" s="17" t="s">
        <v>419</v>
      </c>
      <c r="G28" s="17" t="s">
        <v>438</v>
      </c>
      <c r="H28" s="17" t="s">
        <v>439</v>
      </c>
      <c r="I28" s="17" t="s">
        <v>67</v>
      </c>
      <c r="J28" s="21">
        <v>100</v>
      </c>
      <c r="K28" s="21">
        <v>0</v>
      </c>
      <c r="L28" s="116" t="s">
        <v>1006</v>
      </c>
      <c r="M28" s="117">
        <v>2020852500024</v>
      </c>
      <c r="N28" s="120" t="s">
        <v>999</v>
      </c>
      <c r="O28" s="118" t="s">
        <v>807</v>
      </c>
      <c r="P28" s="21">
        <v>0</v>
      </c>
      <c r="Q28" s="116"/>
      <c r="R28" s="116"/>
      <c r="S28" s="116"/>
      <c r="T28" s="116"/>
      <c r="U28" s="116"/>
      <c r="V28" s="116"/>
      <c r="W28" s="116"/>
      <c r="X28" s="116"/>
      <c r="Y28" s="116"/>
      <c r="Z28" s="48"/>
      <c r="AA28" s="118"/>
      <c r="AB28" s="118"/>
      <c r="AC28" s="118"/>
      <c r="AD28" s="48"/>
      <c r="AE28" s="119"/>
      <c r="AF28" s="48"/>
      <c r="AG28" s="118"/>
      <c r="AH28" s="48"/>
      <c r="AI28" s="118"/>
      <c r="AJ28" s="48"/>
      <c r="AK28" s="118"/>
      <c r="AL28" s="48"/>
      <c r="AM28" s="118"/>
      <c r="AN28" s="118"/>
      <c r="AO28" s="118"/>
      <c r="AP28" s="48"/>
      <c r="AQ28" s="118"/>
      <c r="AR28" s="48"/>
      <c r="AS28" s="118"/>
      <c r="AT28" s="118"/>
      <c r="AU28" s="118"/>
      <c r="AV28" s="48"/>
      <c r="AW28" s="118"/>
      <c r="AX28" s="118"/>
      <c r="AY28" s="118"/>
      <c r="AZ28" s="118"/>
      <c r="BA28" s="118"/>
      <c r="BB28" s="48"/>
      <c r="BC28" s="118"/>
      <c r="BD28" s="118"/>
      <c r="BE28" s="118"/>
      <c r="BF28" s="128">
        <f t="shared" si="1"/>
        <v>0</v>
      </c>
      <c r="BG28" s="49">
        <f t="shared" si="0"/>
        <v>0</v>
      </c>
      <c r="BH28" s="116"/>
      <c r="BI28" s="116"/>
    </row>
    <row r="29" spans="1:61" s="56" customFormat="1" ht="127.5" x14ac:dyDescent="0.25">
      <c r="A29" s="17" t="s">
        <v>54</v>
      </c>
      <c r="B29" s="17" t="s">
        <v>125</v>
      </c>
      <c r="C29" s="17" t="s">
        <v>341</v>
      </c>
      <c r="D29" s="17" t="s">
        <v>342</v>
      </c>
      <c r="E29" s="17" t="s">
        <v>418</v>
      </c>
      <c r="F29" s="17" t="s">
        <v>419</v>
      </c>
      <c r="G29" s="17" t="s">
        <v>440</v>
      </c>
      <c r="H29" s="17" t="s">
        <v>441</v>
      </c>
      <c r="I29" s="17" t="s">
        <v>67</v>
      </c>
      <c r="J29" s="21">
        <v>1</v>
      </c>
      <c r="K29" s="21">
        <v>0</v>
      </c>
      <c r="L29" s="116" t="s">
        <v>1006</v>
      </c>
      <c r="M29" s="117">
        <v>2020852500024</v>
      </c>
      <c r="N29" s="120" t="s">
        <v>999</v>
      </c>
      <c r="O29" s="118" t="s">
        <v>1031</v>
      </c>
      <c r="P29" s="21">
        <v>1</v>
      </c>
      <c r="Q29" s="116"/>
      <c r="R29" s="116"/>
      <c r="S29" s="116"/>
      <c r="T29" s="116"/>
      <c r="U29" s="116"/>
      <c r="V29" s="116">
        <v>1</v>
      </c>
      <c r="W29" s="116"/>
      <c r="X29" s="116"/>
      <c r="Y29" s="116"/>
      <c r="Z29" s="48"/>
      <c r="AA29" s="118"/>
      <c r="AB29" s="118"/>
      <c r="AC29" s="118"/>
      <c r="AD29" s="48"/>
      <c r="AE29" s="119"/>
      <c r="AF29" s="48"/>
      <c r="AG29" s="118"/>
      <c r="AH29" s="48"/>
      <c r="AI29" s="118"/>
      <c r="AJ29" s="48"/>
      <c r="AK29" s="118"/>
      <c r="AL29" s="48"/>
      <c r="AM29" s="118"/>
      <c r="AN29" s="118"/>
      <c r="AO29" s="118"/>
      <c r="AP29" s="48"/>
      <c r="AQ29" s="118"/>
      <c r="AR29" s="48"/>
      <c r="AS29" s="118"/>
      <c r="AT29" s="118"/>
      <c r="AU29" s="118"/>
      <c r="AV29" s="48"/>
      <c r="AW29" s="118"/>
      <c r="AX29" s="118"/>
      <c r="AY29" s="118"/>
      <c r="AZ29" s="118"/>
      <c r="BA29" s="118"/>
      <c r="BB29" s="48"/>
      <c r="BC29" s="118"/>
      <c r="BD29" s="118"/>
      <c r="BE29" s="118"/>
      <c r="BF29" s="128">
        <f t="shared" si="1"/>
        <v>0</v>
      </c>
      <c r="BG29" s="49">
        <f t="shared" si="0"/>
        <v>0</v>
      </c>
      <c r="BH29" s="116"/>
      <c r="BI29" s="116"/>
    </row>
    <row r="30" spans="1:61" s="56" customFormat="1" ht="114.75" x14ac:dyDescent="0.25">
      <c r="A30" s="17" t="s">
        <v>54</v>
      </c>
      <c r="B30" s="17" t="s">
        <v>125</v>
      </c>
      <c r="C30" s="17" t="s">
        <v>341</v>
      </c>
      <c r="D30" s="17" t="s">
        <v>342</v>
      </c>
      <c r="E30" s="17" t="s">
        <v>418</v>
      </c>
      <c r="F30" s="17" t="s">
        <v>419</v>
      </c>
      <c r="G30" s="17" t="s">
        <v>442</v>
      </c>
      <c r="H30" s="17" t="s">
        <v>443</v>
      </c>
      <c r="I30" s="17" t="s">
        <v>67</v>
      </c>
      <c r="J30" s="21">
        <v>1</v>
      </c>
      <c r="K30" s="21">
        <v>0</v>
      </c>
      <c r="L30" s="116" t="s">
        <v>1006</v>
      </c>
      <c r="M30" s="117">
        <v>2020852500024</v>
      </c>
      <c r="N30" s="120" t="s">
        <v>999</v>
      </c>
      <c r="O30" s="118" t="s">
        <v>807</v>
      </c>
      <c r="P30" s="21">
        <v>0</v>
      </c>
      <c r="Q30" s="116"/>
      <c r="R30" s="116"/>
      <c r="S30" s="116"/>
      <c r="T30" s="116"/>
      <c r="U30" s="116"/>
      <c r="V30" s="116"/>
      <c r="W30" s="116"/>
      <c r="X30" s="116"/>
      <c r="Y30" s="116"/>
      <c r="Z30" s="48"/>
      <c r="AA30" s="118"/>
      <c r="AB30" s="118"/>
      <c r="AC30" s="118"/>
      <c r="AD30" s="48"/>
      <c r="AE30" s="119"/>
      <c r="AF30" s="48"/>
      <c r="AG30" s="118"/>
      <c r="AH30" s="48"/>
      <c r="AI30" s="118"/>
      <c r="AJ30" s="48"/>
      <c r="AK30" s="118"/>
      <c r="AL30" s="48"/>
      <c r="AM30" s="118"/>
      <c r="AN30" s="118"/>
      <c r="AO30" s="118"/>
      <c r="AP30" s="48"/>
      <c r="AQ30" s="118"/>
      <c r="AR30" s="48"/>
      <c r="AS30" s="118"/>
      <c r="AT30" s="118"/>
      <c r="AU30" s="118"/>
      <c r="AV30" s="48"/>
      <c r="AW30" s="118"/>
      <c r="AX30" s="118"/>
      <c r="AY30" s="118"/>
      <c r="AZ30" s="118"/>
      <c r="BA30" s="118"/>
      <c r="BB30" s="48"/>
      <c r="BC30" s="118"/>
      <c r="BD30" s="118"/>
      <c r="BE30" s="118"/>
      <c r="BF30" s="128">
        <f t="shared" si="1"/>
        <v>0</v>
      </c>
      <c r="BG30" s="49">
        <f t="shared" si="0"/>
        <v>0</v>
      </c>
      <c r="BH30" s="116"/>
      <c r="BI30" s="116"/>
    </row>
    <row r="31" spans="1:61" s="56" customFormat="1" ht="60" x14ac:dyDescent="0.25">
      <c r="A31" s="17" t="s">
        <v>54</v>
      </c>
      <c r="B31" s="17" t="s">
        <v>125</v>
      </c>
      <c r="C31" s="17" t="s">
        <v>341</v>
      </c>
      <c r="D31" s="17" t="s">
        <v>342</v>
      </c>
      <c r="E31" s="17" t="s">
        <v>418</v>
      </c>
      <c r="F31" s="17" t="s">
        <v>419</v>
      </c>
      <c r="G31" s="17" t="s">
        <v>444</v>
      </c>
      <c r="H31" s="17" t="s">
        <v>445</v>
      </c>
      <c r="I31" s="17" t="s">
        <v>33</v>
      </c>
      <c r="J31" s="21">
        <v>0.6</v>
      </c>
      <c r="K31" s="21">
        <v>0</v>
      </c>
      <c r="L31" s="116" t="s">
        <v>1006</v>
      </c>
      <c r="M31" s="116" t="s">
        <v>999</v>
      </c>
      <c r="N31" s="120" t="s">
        <v>999</v>
      </c>
      <c r="O31" s="118" t="s">
        <v>1080</v>
      </c>
      <c r="P31" s="21">
        <v>0.6</v>
      </c>
      <c r="Q31" s="116"/>
      <c r="R31" s="116"/>
      <c r="S31" s="116"/>
      <c r="T31" s="116"/>
      <c r="U31" s="116"/>
      <c r="V31" s="116"/>
      <c r="W31" s="116"/>
      <c r="X31" s="116"/>
      <c r="Y31" s="116"/>
      <c r="Z31" s="48"/>
      <c r="AA31" s="118"/>
      <c r="AB31" s="118"/>
      <c r="AC31" s="118"/>
      <c r="AD31" s="48"/>
      <c r="AE31" s="119"/>
      <c r="AF31" s="48"/>
      <c r="AG31" s="118"/>
      <c r="AH31" s="48"/>
      <c r="AI31" s="118"/>
      <c r="AJ31" s="48"/>
      <c r="AK31" s="118"/>
      <c r="AL31" s="48"/>
      <c r="AM31" s="118"/>
      <c r="AN31" s="118"/>
      <c r="AO31" s="118"/>
      <c r="AP31" s="48"/>
      <c r="AQ31" s="118"/>
      <c r="AR31" s="48"/>
      <c r="AS31" s="118"/>
      <c r="AT31" s="118"/>
      <c r="AU31" s="118"/>
      <c r="AV31" s="48"/>
      <c r="AW31" s="118"/>
      <c r="AX31" s="118"/>
      <c r="AY31" s="118"/>
      <c r="AZ31" s="118"/>
      <c r="BA31" s="118"/>
      <c r="BB31" s="48"/>
      <c r="BC31" s="118"/>
      <c r="BD31" s="118"/>
      <c r="BE31" s="118"/>
      <c r="BF31" s="128">
        <f t="shared" si="1"/>
        <v>0</v>
      </c>
      <c r="BG31" s="49">
        <f t="shared" si="0"/>
        <v>0</v>
      </c>
      <c r="BH31" s="116"/>
      <c r="BI31" s="116"/>
    </row>
    <row r="32" spans="1:61" s="56" customFormat="1" ht="60" x14ac:dyDescent="0.25">
      <c r="A32" s="17" t="s">
        <v>54</v>
      </c>
      <c r="B32" s="17" t="s">
        <v>125</v>
      </c>
      <c r="C32" s="17" t="s">
        <v>341</v>
      </c>
      <c r="D32" s="17" t="s">
        <v>342</v>
      </c>
      <c r="E32" s="17" t="s">
        <v>418</v>
      </c>
      <c r="F32" s="17" t="s">
        <v>419</v>
      </c>
      <c r="G32" s="17" t="s">
        <v>446</v>
      </c>
      <c r="H32" s="17" t="s">
        <v>447</v>
      </c>
      <c r="I32" s="17" t="s">
        <v>67</v>
      </c>
      <c r="J32" s="21">
        <v>1</v>
      </c>
      <c r="K32" s="21">
        <v>0</v>
      </c>
      <c r="L32" s="116" t="s">
        <v>1006</v>
      </c>
      <c r="M32" s="117">
        <v>2020852500024</v>
      </c>
      <c r="N32" s="120" t="s">
        <v>999</v>
      </c>
      <c r="O32" s="145" t="s">
        <v>1032</v>
      </c>
      <c r="P32" s="21">
        <v>1</v>
      </c>
      <c r="Q32" s="116"/>
      <c r="R32" s="116"/>
      <c r="S32" s="116"/>
      <c r="T32" s="116"/>
      <c r="U32" s="116"/>
      <c r="V32" s="116"/>
      <c r="W32" s="116"/>
      <c r="X32" s="116">
        <v>1</v>
      </c>
      <c r="Y32" s="116"/>
      <c r="Z32" s="48"/>
      <c r="AA32" s="118"/>
      <c r="AB32" s="118"/>
      <c r="AC32" s="118"/>
      <c r="AD32" s="48"/>
      <c r="AE32" s="119"/>
      <c r="AF32" s="48"/>
      <c r="AG32" s="118"/>
      <c r="AH32" s="48"/>
      <c r="AI32" s="118"/>
      <c r="AJ32" s="48"/>
      <c r="AK32" s="118"/>
      <c r="AL32" s="48"/>
      <c r="AM32" s="118"/>
      <c r="AN32" s="118"/>
      <c r="AO32" s="118"/>
      <c r="AP32" s="48"/>
      <c r="AQ32" s="118"/>
      <c r="AR32" s="48"/>
      <c r="AS32" s="118"/>
      <c r="AT32" s="118"/>
      <c r="AU32" s="118"/>
      <c r="AV32" s="48"/>
      <c r="AW32" s="118"/>
      <c r="AX32" s="118"/>
      <c r="AY32" s="118"/>
      <c r="AZ32" s="118"/>
      <c r="BA32" s="118"/>
      <c r="BB32" s="48"/>
      <c r="BC32" s="118"/>
      <c r="BD32" s="118"/>
      <c r="BE32" s="118"/>
      <c r="BF32" s="128">
        <f t="shared" si="1"/>
        <v>0</v>
      </c>
      <c r="BG32" s="49">
        <f t="shared" si="0"/>
        <v>0</v>
      </c>
      <c r="BH32" s="116"/>
      <c r="BI32" s="116"/>
    </row>
    <row r="33" spans="1:61" s="56" customFormat="1" ht="89.25" x14ac:dyDescent="0.25">
      <c r="A33" s="17" t="s">
        <v>54</v>
      </c>
      <c r="B33" s="17" t="s">
        <v>125</v>
      </c>
      <c r="C33" s="17" t="s">
        <v>341</v>
      </c>
      <c r="D33" s="17" t="s">
        <v>342</v>
      </c>
      <c r="E33" s="17" t="s">
        <v>418</v>
      </c>
      <c r="F33" s="17" t="s">
        <v>419</v>
      </c>
      <c r="G33" s="17" t="s">
        <v>448</v>
      </c>
      <c r="H33" s="17" t="s">
        <v>449</v>
      </c>
      <c r="I33" s="17" t="s">
        <v>67</v>
      </c>
      <c r="J33" s="21">
        <v>1</v>
      </c>
      <c r="K33" s="21">
        <v>0</v>
      </c>
      <c r="L33" s="116" t="s">
        <v>1006</v>
      </c>
      <c r="M33" s="117">
        <v>2020852500024</v>
      </c>
      <c r="N33" s="120" t="s">
        <v>999</v>
      </c>
      <c r="O33" s="145" t="s">
        <v>1032</v>
      </c>
      <c r="P33" s="21">
        <v>1</v>
      </c>
      <c r="Q33" s="116"/>
      <c r="R33" s="116"/>
      <c r="S33" s="116"/>
      <c r="T33" s="116"/>
      <c r="U33" s="116"/>
      <c r="V33" s="116"/>
      <c r="W33" s="116"/>
      <c r="X33" s="116">
        <v>1</v>
      </c>
      <c r="Y33" s="116"/>
      <c r="Z33" s="48"/>
      <c r="AA33" s="118"/>
      <c r="AB33" s="118"/>
      <c r="AC33" s="118"/>
      <c r="AD33" s="48"/>
      <c r="AE33" s="119"/>
      <c r="AF33" s="48"/>
      <c r="AG33" s="118"/>
      <c r="AH33" s="48"/>
      <c r="AI33" s="118"/>
      <c r="AJ33" s="48"/>
      <c r="AK33" s="118"/>
      <c r="AL33" s="48"/>
      <c r="AM33" s="118"/>
      <c r="AN33" s="118"/>
      <c r="AO33" s="118"/>
      <c r="AP33" s="48"/>
      <c r="AQ33" s="118"/>
      <c r="AR33" s="48"/>
      <c r="AS33" s="118"/>
      <c r="AT33" s="118"/>
      <c r="AU33" s="118"/>
      <c r="AV33" s="48"/>
      <c r="AW33" s="118"/>
      <c r="AX33" s="118"/>
      <c r="AY33" s="118"/>
      <c r="AZ33" s="118"/>
      <c r="BA33" s="118"/>
      <c r="BB33" s="48"/>
      <c r="BC33" s="118"/>
      <c r="BD33" s="118"/>
      <c r="BE33" s="118"/>
      <c r="BF33" s="128">
        <f t="shared" si="1"/>
        <v>0</v>
      </c>
      <c r="BG33" s="49">
        <f t="shared" si="0"/>
        <v>0</v>
      </c>
      <c r="BH33" s="116"/>
      <c r="BI33" s="116"/>
    </row>
    <row r="34" spans="1:61" s="56" customFormat="1" ht="77.25" thickBot="1" x14ac:dyDescent="0.3">
      <c r="A34" s="17" t="s">
        <v>54</v>
      </c>
      <c r="B34" s="17" t="s">
        <v>125</v>
      </c>
      <c r="C34" s="17" t="s">
        <v>341</v>
      </c>
      <c r="D34" s="17" t="s">
        <v>342</v>
      </c>
      <c r="E34" s="17" t="s">
        <v>418</v>
      </c>
      <c r="F34" s="17" t="s">
        <v>419</v>
      </c>
      <c r="G34" s="17" t="s">
        <v>450</v>
      </c>
      <c r="H34" s="17" t="s">
        <v>451</v>
      </c>
      <c r="I34" s="17" t="s">
        <v>67</v>
      </c>
      <c r="J34" s="21">
        <v>1</v>
      </c>
      <c r="K34" s="21">
        <v>0</v>
      </c>
      <c r="L34" s="116" t="s">
        <v>1006</v>
      </c>
      <c r="M34" s="117">
        <v>2020852500024</v>
      </c>
      <c r="N34" s="120" t="s">
        <v>999</v>
      </c>
      <c r="O34" s="118" t="s">
        <v>807</v>
      </c>
      <c r="P34" s="21">
        <v>0</v>
      </c>
      <c r="Q34" s="116"/>
      <c r="R34" s="116"/>
      <c r="S34" s="116"/>
      <c r="T34" s="116"/>
      <c r="U34" s="116"/>
      <c r="V34" s="116"/>
      <c r="W34" s="116"/>
      <c r="X34" s="116"/>
      <c r="Y34" s="116"/>
      <c r="Z34" s="48"/>
      <c r="AA34" s="118"/>
      <c r="AB34" s="118"/>
      <c r="AC34" s="118"/>
      <c r="AD34" s="48"/>
      <c r="AE34" s="119"/>
      <c r="AF34" s="48"/>
      <c r="AG34" s="118"/>
      <c r="AH34" s="48"/>
      <c r="AI34" s="118"/>
      <c r="AJ34" s="48"/>
      <c r="AK34" s="118"/>
      <c r="AL34" s="48"/>
      <c r="AM34" s="118"/>
      <c r="AN34" s="118"/>
      <c r="AO34" s="118"/>
      <c r="AP34" s="48"/>
      <c r="AQ34" s="118"/>
      <c r="AR34" s="48"/>
      <c r="AS34" s="118"/>
      <c r="AT34" s="118"/>
      <c r="AU34" s="118"/>
      <c r="AV34" s="48"/>
      <c r="AW34" s="118"/>
      <c r="AX34" s="118"/>
      <c r="AY34" s="118"/>
      <c r="AZ34" s="118"/>
      <c r="BA34" s="118"/>
      <c r="BB34" s="48"/>
      <c r="BC34" s="118"/>
      <c r="BD34" s="118"/>
      <c r="BE34" s="118"/>
      <c r="BF34" s="128">
        <f t="shared" si="1"/>
        <v>0</v>
      </c>
      <c r="BG34" s="49">
        <f t="shared" si="0"/>
        <v>0</v>
      </c>
      <c r="BH34" s="116"/>
      <c r="BI34" s="116"/>
    </row>
    <row r="35" spans="1:61" s="56" customFormat="1" ht="109.5" thickTop="1" thickBot="1" x14ac:dyDescent="0.3">
      <c r="A35" s="17" t="s">
        <v>54</v>
      </c>
      <c r="B35" s="17" t="s">
        <v>125</v>
      </c>
      <c r="C35" s="17" t="s">
        <v>341</v>
      </c>
      <c r="D35" s="17" t="s">
        <v>342</v>
      </c>
      <c r="E35" s="17" t="s">
        <v>452</v>
      </c>
      <c r="F35" s="17" t="s">
        <v>453</v>
      </c>
      <c r="G35" s="17" t="s">
        <v>454</v>
      </c>
      <c r="H35" s="17" t="s">
        <v>455</v>
      </c>
      <c r="I35" s="17" t="s">
        <v>33</v>
      </c>
      <c r="J35" s="166">
        <v>1</v>
      </c>
      <c r="K35" s="21">
        <v>0</v>
      </c>
      <c r="L35" s="116" t="s">
        <v>1033</v>
      </c>
      <c r="M35" s="117">
        <v>2020852500028</v>
      </c>
      <c r="N35" s="120" t="s">
        <v>999</v>
      </c>
      <c r="O35" s="116" t="s">
        <v>1036</v>
      </c>
      <c r="P35" s="166">
        <v>1</v>
      </c>
      <c r="Q35" s="116"/>
      <c r="R35" s="116"/>
      <c r="S35" s="116"/>
      <c r="T35" s="116"/>
      <c r="U35" s="116"/>
      <c r="V35" s="116"/>
      <c r="W35" s="116"/>
      <c r="X35" s="167">
        <v>1</v>
      </c>
      <c r="Y35" s="116"/>
      <c r="Z35" s="48"/>
      <c r="AA35" s="118"/>
      <c r="AB35" s="118"/>
      <c r="AC35" s="118"/>
      <c r="AD35" s="48"/>
      <c r="AE35" s="119"/>
      <c r="AF35" s="48"/>
      <c r="AG35" s="118"/>
      <c r="AH35" s="48"/>
      <c r="AI35" s="118"/>
      <c r="AJ35" s="48"/>
      <c r="AK35" s="118"/>
      <c r="AL35" s="48"/>
      <c r="AM35" s="118"/>
      <c r="AN35" s="118"/>
      <c r="AO35" s="118"/>
      <c r="AP35" s="147">
        <v>8000000</v>
      </c>
      <c r="AQ35" s="118">
        <v>8000000</v>
      </c>
      <c r="AR35" s="48"/>
      <c r="AS35" s="118"/>
      <c r="AT35" s="118"/>
      <c r="AU35" s="118"/>
      <c r="AV35" s="48"/>
      <c r="AW35" s="118"/>
      <c r="AX35" s="118"/>
      <c r="AY35" s="118"/>
      <c r="AZ35" s="118"/>
      <c r="BA35" s="118"/>
      <c r="BB35" s="48"/>
      <c r="BC35" s="118"/>
      <c r="BD35" s="118"/>
      <c r="BE35" s="118"/>
      <c r="BF35" s="128">
        <f t="shared" si="1"/>
        <v>8000000</v>
      </c>
      <c r="BG35" s="49">
        <f t="shared" si="0"/>
        <v>8000000</v>
      </c>
      <c r="BH35" s="116" t="s">
        <v>1154</v>
      </c>
      <c r="BI35" s="116"/>
    </row>
    <row r="36" spans="1:61" s="56" customFormat="1" ht="77.25" thickTop="1" x14ac:dyDescent="0.25">
      <c r="A36" s="17" t="s">
        <v>54</v>
      </c>
      <c r="B36" s="17" t="s">
        <v>125</v>
      </c>
      <c r="C36" s="17" t="s">
        <v>341</v>
      </c>
      <c r="D36" s="17" t="s">
        <v>342</v>
      </c>
      <c r="E36" s="17" t="s">
        <v>452</v>
      </c>
      <c r="F36" s="17" t="s">
        <v>453</v>
      </c>
      <c r="G36" s="17" t="s">
        <v>458</v>
      </c>
      <c r="H36" s="17" t="s">
        <v>459</v>
      </c>
      <c r="I36" s="17" t="s">
        <v>67</v>
      </c>
      <c r="J36" s="21">
        <v>1</v>
      </c>
      <c r="K36" s="21">
        <v>0</v>
      </c>
      <c r="L36" s="116" t="s">
        <v>1033</v>
      </c>
      <c r="M36" s="117">
        <v>2020852500028</v>
      </c>
      <c r="N36" s="120">
        <v>200000000</v>
      </c>
      <c r="O36" s="116" t="s">
        <v>1037</v>
      </c>
      <c r="P36" s="21">
        <v>1</v>
      </c>
      <c r="Q36" s="116"/>
      <c r="R36" s="116"/>
      <c r="S36" s="116"/>
      <c r="T36" s="116"/>
      <c r="U36" s="116"/>
      <c r="V36" s="116"/>
      <c r="W36" s="116"/>
      <c r="X36" s="116">
        <v>1</v>
      </c>
      <c r="Y36" s="116"/>
      <c r="Z36" s="48"/>
      <c r="AA36" s="118"/>
      <c r="AB36" s="118"/>
      <c r="AC36" s="118"/>
      <c r="AD36" s="48"/>
      <c r="AE36" s="119"/>
      <c r="AF36" s="48"/>
      <c r="AG36" s="118"/>
      <c r="AH36" s="48"/>
      <c r="AI36" s="118"/>
      <c r="AJ36" s="48"/>
      <c r="AK36" s="118"/>
      <c r="AL36" s="48"/>
      <c r="AM36" s="118"/>
      <c r="AN36" s="118"/>
      <c r="AO36" s="118"/>
      <c r="AP36" s="48"/>
      <c r="AQ36" s="118"/>
      <c r="AR36" s="48"/>
      <c r="AS36" s="118"/>
      <c r="AT36" s="118"/>
      <c r="AU36" s="118"/>
      <c r="AV36" s="48"/>
      <c r="AW36" s="118"/>
      <c r="AX36" s="118"/>
      <c r="AY36" s="118"/>
      <c r="AZ36" s="118"/>
      <c r="BA36" s="118"/>
      <c r="BB36" s="48"/>
      <c r="BC36" s="118"/>
      <c r="BD36" s="118"/>
      <c r="BE36" s="118"/>
      <c r="BF36" s="128">
        <f t="shared" si="1"/>
        <v>0</v>
      </c>
      <c r="BG36" s="49">
        <f t="shared" si="0"/>
        <v>0</v>
      </c>
      <c r="BH36" s="116"/>
      <c r="BI36" s="116"/>
    </row>
    <row r="37" spans="1:61" s="56" customFormat="1" ht="60" x14ac:dyDescent="0.25">
      <c r="A37" s="17" t="s">
        <v>54</v>
      </c>
      <c r="B37" s="17" t="s">
        <v>125</v>
      </c>
      <c r="C37" s="17" t="s">
        <v>341</v>
      </c>
      <c r="D37" s="17" t="s">
        <v>342</v>
      </c>
      <c r="E37" s="17" t="s">
        <v>452</v>
      </c>
      <c r="F37" s="17" t="s">
        <v>453</v>
      </c>
      <c r="G37" s="17" t="s">
        <v>460</v>
      </c>
      <c r="H37" s="17" t="s">
        <v>461</v>
      </c>
      <c r="I37" s="17" t="s">
        <v>67</v>
      </c>
      <c r="J37" s="21">
        <v>150</v>
      </c>
      <c r="K37" s="21">
        <v>0</v>
      </c>
      <c r="L37" s="116" t="s">
        <v>1033</v>
      </c>
      <c r="M37" s="117">
        <v>2020852500028</v>
      </c>
      <c r="N37" s="120" t="s">
        <v>999</v>
      </c>
      <c r="O37" s="116" t="s">
        <v>1038</v>
      </c>
      <c r="P37" s="21">
        <v>50</v>
      </c>
      <c r="Q37" s="116"/>
      <c r="R37" s="116"/>
      <c r="S37" s="116"/>
      <c r="T37" s="116"/>
      <c r="U37" s="116"/>
      <c r="V37" s="116"/>
      <c r="W37" s="116"/>
      <c r="X37" s="116">
        <v>50</v>
      </c>
      <c r="Y37" s="116"/>
      <c r="Z37" s="48"/>
      <c r="AA37" s="118"/>
      <c r="AB37" s="118"/>
      <c r="AC37" s="118"/>
      <c r="AD37" s="48"/>
      <c r="AE37" s="119"/>
      <c r="AF37" s="48"/>
      <c r="AG37" s="118"/>
      <c r="AH37" s="48"/>
      <c r="AI37" s="118"/>
      <c r="AJ37" s="48"/>
      <c r="AK37" s="118"/>
      <c r="AL37" s="48"/>
      <c r="AM37" s="118"/>
      <c r="AN37" s="118"/>
      <c r="AO37" s="118"/>
      <c r="AP37" s="48"/>
      <c r="AQ37" s="118"/>
      <c r="AR37" s="48"/>
      <c r="AS37" s="118"/>
      <c r="AT37" s="118"/>
      <c r="AU37" s="118"/>
      <c r="AV37" s="48"/>
      <c r="AW37" s="118"/>
      <c r="AX37" s="118"/>
      <c r="AY37" s="118"/>
      <c r="AZ37" s="118"/>
      <c r="BA37" s="118"/>
      <c r="BB37" s="48"/>
      <c r="BC37" s="118"/>
      <c r="BD37" s="118"/>
      <c r="BE37" s="118"/>
      <c r="BF37" s="128">
        <f t="shared" si="1"/>
        <v>0</v>
      </c>
      <c r="BG37" s="49">
        <f t="shared" si="0"/>
        <v>0</v>
      </c>
      <c r="BH37" s="116"/>
      <c r="BI37" s="116"/>
    </row>
    <row r="38" spans="1:61" s="56" customFormat="1" ht="89.25" x14ac:dyDescent="0.25">
      <c r="A38" s="17" t="s">
        <v>54</v>
      </c>
      <c r="B38" s="17" t="s">
        <v>125</v>
      </c>
      <c r="C38" s="17" t="s">
        <v>341</v>
      </c>
      <c r="D38" s="17" t="s">
        <v>342</v>
      </c>
      <c r="E38" s="17" t="s">
        <v>452</v>
      </c>
      <c r="F38" s="17" t="s">
        <v>453</v>
      </c>
      <c r="G38" s="17" t="s">
        <v>462</v>
      </c>
      <c r="H38" s="17" t="s">
        <v>463</v>
      </c>
      <c r="I38" s="17" t="s">
        <v>67</v>
      </c>
      <c r="J38" s="21">
        <v>1</v>
      </c>
      <c r="K38" s="21">
        <v>0</v>
      </c>
      <c r="L38" s="116" t="s">
        <v>1033</v>
      </c>
      <c r="M38" s="117">
        <v>2020852500028</v>
      </c>
      <c r="N38" s="120" t="s">
        <v>999</v>
      </c>
      <c r="O38" s="116" t="s">
        <v>1039</v>
      </c>
      <c r="P38" s="21">
        <v>1</v>
      </c>
      <c r="Q38" s="116"/>
      <c r="R38" s="116"/>
      <c r="S38" s="116"/>
      <c r="T38" s="116"/>
      <c r="U38" s="116"/>
      <c r="V38" s="116"/>
      <c r="W38" s="116"/>
      <c r="X38" s="116">
        <v>1</v>
      </c>
      <c r="Y38" s="116"/>
      <c r="Z38" s="48"/>
      <c r="AA38" s="118"/>
      <c r="AB38" s="118"/>
      <c r="AC38" s="118"/>
      <c r="AD38" s="48"/>
      <c r="AE38" s="119"/>
      <c r="AF38" s="48"/>
      <c r="AG38" s="118"/>
      <c r="AH38" s="48"/>
      <c r="AI38" s="118"/>
      <c r="AJ38" s="48"/>
      <c r="AK38" s="118"/>
      <c r="AL38" s="48"/>
      <c r="AM38" s="118"/>
      <c r="AN38" s="118"/>
      <c r="AO38" s="118"/>
      <c r="AP38" s="48"/>
      <c r="AQ38" s="118"/>
      <c r="AR38" s="48"/>
      <c r="AS38" s="118"/>
      <c r="AT38" s="118"/>
      <c r="AU38" s="118"/>
      <c r="AV38" s="48"/>
      <c r="AW38" s="118"/>
      <c r="AX38" s="118"/>
      <c r="AY38" s="118"/>
      <c r="AZ38" s="118"/>
      <c r="BA38" s="118"/>
      <c r="BB38" s="48"/>
      <c r="BC38" s="118"/>
      <c r="BD38" s="118"/>
      <c r="BE38" s="118"/>
      <c r="BF38" s="128">
        <f t="shared" si="1"/>
        <v>0</v>
      </c>
      <c r="BG38" s="49">
        <f t="shared" si="0"/>
        <v>0</v>
      </c>
      <c r="BH38" s="116"/>
      <c r="BI38" s="116"/>
    </row>
    <row r="39" spans="1:61" s="56" customFormat="1" ht="102" x14ac:dyDescent="0.25">
      <c r="A39" s="17" t="s">
        <v>54</v>
      </c>
      <c r="B39" s="17" t="s">
        <v>125</v>
      </c>
      <c r="C39" s="17" t="s">
        <v>341</v>
      </c>
      <c r="D39" s="17" t="s">
        <v>342</v>
      </c>
      <c r="E39" s="17" t="s">
        <v>452</v>
      </c>
      <c r="F39" s="17" t="s">
        <v>453</v>
      </c>
      <c r="G39" s="17" t="s">
        <v>464</v>
      </c>
      <c r="H39" s="17" t="s">
        <v>465</v>
      </c>
      <c r="I39" s="17" t="s">
        <v>67</v>
      </c>
      <c r="J39" s="21">
        <v>20</v>
      </c>
      <c r="K39" s="21">
        <v>0</v>
      </c>
      <c r="L39" s="116" t="s">
        <v>1033</v>
      </c>
      <c r="M39" s="117">
        <v>2020852500028</v>
      </c>
      <c r="N39" s="120" t="s">
        <v>999</v>
      </c>
      <c r="O39" s="116" t="s">
        <v>1040</v>
      </c>
      <c r="P39" s="21">
        <v>3</v>
      </c>
      <c r="Q39" s="116"/>
      <c r="R39" s="116"/>
      <c r="S39" s="116"/>
      <c r="T39" s="116"/>
      <c r="U39" s="116"/>
      <c r="V39" s="116"/>
      <c r="W39" s="116"/>
      <c r="X39" s="116">
        <v>3</v>
      </c>
      <c r="Y39" s="116"/>
      <c r="Z39" s="48"/>
      <c r="AA39" s="118"/>
      <c r="AB39" s="118"/>
      <c r="AC39" s="118"/>
      <c r="AD39" s="48"/>
      <c r="AE39" s="119"/>
      <c r="AF39" s="48"/>
      <c r="AG39" s="118"/>
      <c r="AH39" s="48"/>
      <c r="AI39" s="118"/>
      <c r="AJ39" s="48"/>
      <c r="AK39" s="118"/>
      <c r="AL39" s="48"/>
      <c r="AM39" s="118"/>
      <c r="AN39" s="118"/>
      <c r="AO39" s="118"/>
      <c r="AP39" s="48"/>
      <c r="AQ39" s="118"/>
      <c r="AR39" s="48"/>
      <c r="AS39" s="118"/>
      <c r="AT39" s="118"/>
      <c r="AU39" s="118"/>
      <c r="AV39" s="48"/>
      <c r="AW39" s="118"/>
      <c r="AX39" s="118"/>
      <c r="AY39" s="118"/>
      <c r="AZ39" s="118"/>
      <c r="BA39" s="118"/>
      <c r="BB39" s="48"/>
      <c r="BC39" s="118"/>
      <c r="BD39" s="118"/>
      <c r="BE39" s="118"/>
      <c r="BF39" s="128">
        <f t="shared" si="1"/>
        <v>0</v>
      </c>
      <c r="BG39" s="49">
        <f t="shared" si="0"/>
        <v>0</v>
      </c>
      <c r="BH39" s="116"/>
      <c r="BI39" s="116"/>
    </row>
    <row r="40" spans="1:61" s="56" customFormat="1" ht="72" x14ac:dyDescent="0.25">
      <c r="A40" s="17" t="s">
        <v>54</v>
      </c>
      <c r="B40" s="17" t="s">
        <v>125</v>
      </c>
      <c r="C40" s="17" t="s">
        <v>341</v>
      </c>
      <c r="D40" s="17" t="s">
        <v>342</v>
      </c>
      <c r="E40" s="17" t="s">
        <v>466</v>
      </c>
      <c r="F40" s="17" t="s">
        <v>467</v>
      </c>
      <c r="G40" s="17" t="s">
        <v>468</v>
      </c>
      <c r="H40" s="17" t="s">
        <v>469</v>
      </c>
      <c r="I40" s="17" t="s">
        <v>67</v>
      </c>
      <c r="J40" s="21">
        <v>1</v>
      </c>
      <c r="K40" s="21">
        <v>0</v>
      </c>
      <c r="L40" s="143" t="s">
        <v>1015</v>
      </c>
      <c r="M40" s="117">
        <v>2020852500027</v>
      </c>
      <c r="N40" s="120" t="s">
        <v>999</v>
      </c>
      <c r="O40" s="143" t="s">
        <v>1041</v>
      </c>
      <c r="P40" s="21">
        <v>1</v>
      </c>
      <c r="Q40" s="116"/>
      <c r="R40" s="116"/>
      <c r="S40" s="116"/>
      <c r="T40" s="116"/>
      <c r="U40" s="116"/>
      <c r="V40" s="116"/>
      <c r="W40" s="116"/>
      <c r="X40" s="116">
        <v>1</v>
      </c>
      <c r="Y40" s="116"/>
      <c r="Z40" s="48"/>
      <c r="AA40" s="118"/>
      <c r="AB40" s="118"/>
      <c r="AC40" s="118"/>
      <c r="AD40" s="48"/>
      <c r="AE40" s="119"/>
      <c r="AF40" s="48"/>
      <c r="AG40" s="118"/>
      <c r="AH40" s="48"/>
      <c r="AI40" s="118"/>
      <c r="AJ40" s="48"/>
      <c r="AK40" s="118"/>
      <c r="AL40" s="48"/>
      <c r="AM40" s="118"/>
      <c r="AN40" s="118"/>
      <c r="AO40" s="118"/>
      <c r="AP40" s="48"/>
      <c r="AQ40" s="118"/>
      <c r="AR40" s="48"/>
      <c r="AS40" s="118"/>
      <c r="AT40" s="118"/>
      <c r="AU40" s="118"/>
      <c r="AV40" s="48"/>
      <c r="AW40" s="118"/>
      <c r="AX40" s="118"/>
      <c r="AY40" s="118"/>
      <c r="AZ40" s="118"/>
      <c r="BA40" s="118"/>
      <c r="BB40" s="48"/>
      <c r="BC40" s="118"/>
      <c r="BD40" s="118"/>
      <c r="BE40" s="118"/>
      <c r="BF40" s="128">
        <f t="shared" si="1"/>
        <v>0</v>
      </c>
      <c r="BG40" s="49">
        <f t="shared" si="0"/>
        <v>0</v>
      </c>
      <c r="BH40" s="116"/>
      <c r="BI40" s="116"/>
    </row>
    <row r="41" spans="1:61" s="56" customFormat="1" ht="114.75" x14ac:dyDescent="0.25">
      <c r="A41" s="17" t="s">
        <v>54</v>
      </c>
      <c r="B41" s="17" t="s">
        <v>125</v>
      </c>
      <c r="C41" s="17" t="s">
        <v>341</v>
      </c>
      <c r="D41" s="17" t="s">
        <v>342</v>
      </c>
      <c r="E41" s="17" t="s">
        <v>466</v>
      </c>
      <c r="F41" s="17" t="s">
        <v>467</v>
      </c>
      <c r="G41" s="17" t="s">
        <v>470</v>
      </c>
      <c r="H41" s="17" t="s">
        <v>471</v>
      </c>
      <c r="I41" s="17" t="s">
        <v>67</v>
      </c>
      <c r="J41" s="21">
        <v>400</v>
      </c>
      <c r="K41" s="21">
        <v>0</v>
      </c>
      <c r="L41" s="143" t="s">
        <v>1015</v>
      </c>
      <c r="M41" s="117">
        <v>2020852500027</v>
      </c>
      <c r="N41" s="120" t="s">
        <v>999</v>
      </c>
      <c r="O41" s="143" t="s">
        <v>1042</v>
      </c>
      <c r="P41" s="21">
        <v>400</v>
      </c>
      <c r="Q41" s="116"/>
      <c r="R41" s="116"/>
      <c r="S41" s="116"/>
      <c r="T41" s="116"/>
      <c r="U41" s="116"/>
      <c r="V41" s="116"/>
      <c r="W41" s="116"/>
      <c r="X41" s="116">
        <v>400</v>
      </c>
      <c r="Y41" s="116"/>
      <c r="Z41" s="48"/>
      <c r="AA41" s="118"/>
      <c r="AB41" s="118"/>
      <c r="AC41" s="118"/>
      <c r="AD41" s="48"/>
      <c r="AE41" s="119"/>
      <c r="AF41" s="48"/>
      <c r="AG41" s="118"/>
      <c r="AH41" s="48"/>
      <c r="AI41" s="118"/>
      <c r="AJ41" s="48"/>
      <c r="AK41" s="118"/>
      <c r="AL41" s="48"/>
      <c r="AM41" s="118"/>
      <c r="AN41" s="118"/>
      <c r="AO41" s="118"/>
      <c r="AP41" s="48"/>
      <c r="AQ41" s="118"/>
      <c r="AR41" s="48"/>
      <c r="AS41" s="118"/>
      <c r="AT41" s="118"/>
      <c r="AU41" s="118"/>
      <c r="AV41" s="48"/>
      <c r="AW41" s="118"/>
      <c r="AX41" s="118"/>
      <c r="AY41" s="118"/>
      <c r="AZ41" s="118"/>
      <c r="BA41" s="118"/>
      <c r="BB41" s="48"/>
      <c r="BC41" s="118"/>
      <c r="BD41" s="118"/>
      <c r="BE41" s="118"/>
      <c r="BF41" s="128">
        <f t="shared" si="1"/>
        <v>0</v>
      </c>
      <c r="BG41" s="49">
        <f t="shared" si="0"/>
        <v>0</v>
      </c>
      <c r="BH41" s="116"/>
      <c r="BI41" s="116"/>
    </row>
    <row r="42" spans="1:61" s="56" customFormat="1" ht="102" x14ac:dyDescent="0.25">
      <c r="A42" s="17" t="s">
        <v>54</v>
      </c>
      <c r="B42" s="17" t="s">
        <v>125</v>
      </c>
      <c r="C42" s="17" t="s">
        <v>341</v>
      </c>
      <c r="D42" s="17" t="s">
        <v>342</v>
      </c>
      <c r="E42" s="17" t="s">
        <v>466</v>
      </c>
      <c r="F42" s="17" t="s">
        <v>467</v>
      </c>
      <c r="G42" s="17" t="s">
        <v>472</v>
      </c>
      <c r="H42" s="17" t="s">
        <v>451</v>
      </c>
      <c r="I42" s="17" t="s">
        <v>67</v>
      </c>
      <c r="J42" s="21">
        <v>1</v>
      </c>
      <c r="K42" s="21">
        <v>0</v>
      </c>
      <c r="L42" s="143" t="s">
        <v>1015</v>
      </c>
      <c r="M42" s="117">
        <v>2020852500027</v>
      </c>
      <c r="N42" s="120" t="s">
        <v>999</v>
      </c>
      <c r="O42" s="143" t="s">
        <v>1043</v>
      </c>
      <c r="P42" s="21">
        <v>1</v>
      </c>
      <c r="Q42" s="116"/>
      <c r="R42" s="116"/>
      <c r="S42" s="116"/>
      <c r="T42" s="116"/>
      <c r="U42" s="116"/>
      <c r="V42" s="116"/>
      <c r="W42" s="116"/>
      <c r="X42" s="116">
        <v>1</v>
      </c>
      <c r="Y42" s="116"/>
      <c r="Z42" s="48"/>
      <c r="AA42" s="118"/>
      <c r="AB42" s="118"/>
      <c r="AC42" s="118"/>
      <c r="AD42" s="48"/>
      <c r="AE42" s="119"/>
      <c r="AF42" s="48"/>
      <c r="AG42" s="118"/>
      <c r="AH42" s="48"/>
      <c r="AI42" s="118"/>
      <c r="AJ42" s="48"/>
      <c r="AK42" s="118"/>
      <c r="AL42" s="48"/>
      <c r="AM42" s="118"/>
      <c r="AN42" s="118"/>
      <c r="AO42" s="118"/>
      <c r="AP42" s="48"/>
      <c r="AQ42" s="118"/>
      <c r="AR42" s="48"/>
      <c r="AS42" s="118"/>
      <c r="AT42" s="118"/>
      <c r="AU42" s="118"/>
      <c r="AV42" s="48"/>
      <c r="AW42" s="118"/>
      <c r="AX42" s="118"/>
      <c r="AY42" s="118"/>
      <c r="AZ42" s="118"/>
      <c r="BA42" s="118"/>
      <c r="BB42" s="48"/>
      <c r="BC42" s="118"/>
      <c r="BD42" s="118"/>
      <c r="BE42" s="118"/>
      <c r="BF42" s="128">
        <f t="shared" si="1"/>
        <v>0</v>
      </c>
      <c r="BG42" s="49">
        <f t="shared" si="0"/>
        <v>0</v>
      </c>
      <c r="BH42" s="116"/>
      <c r="BI42" s="116"/>
    </row>
    <row r="43" spans="1:61" s="56" customFormat="1" ht="76.5" x14ac:dyDescent="0.25">
      <c r="A43" s="17" t="s">
        <v>54</v>
      </c>
      <c r="B43" s="17" t="s">
        <v>125</v>
      </c>
      <c r="C43" s="17" t="s">
        <v>341</v>
      </c>
      <c r="D43" s="17" t="s">
        <v>342</v>
      </c>
      <c r="E43" s="17" t="s">
        <v>466</v>
      </c>
      <c r="F43" s="17" t="s">
        <v>467</v>
      </c>
      <c r="G43" s="17" t="s">
        <v>473</v>
      </c>
      <c r="H43" s="17" t="s">
        <v>474</v>
      </c>
      <c r="I43" s="17" t="s">
        <v>67</v>
      </c>
      <c r="J43" s="21">
        <v>3</v>
      </c>
      <c r="K43" s="21">
        <v>0</v>
      </c>
      <c r="L43" s="143" t="s">
        <v>1015</v>
      </c>
      <c r="M43" s="117">
        <v>2020852500027</v>
      </c>
      <c r="N43" s="120">
        <v>200000</v>
      </c>
      <c r="O43" s="143" t="s">
        <v>1018</v>
      </c>
      <c r="P43" s="21">
        <v>1</v>
      </c>
      <c r="Q43" s="116"/>
      <c r="R43" s="116"/>
      <c r="S43" s="116"/>
      <c r="T43" s="116">
        <v>1</v>
      </c>
      <c r="U43" s="116"/>
      <c r="V43" s="116"/>
      <c r="W43" s="116"/>
      <c r="X43" s="116"/>
      <c r="Y43" s="116"/>
      <c r="Z43" s="48">
        <v>200000</v>
      </c>
      <c r="AA43" s="118"/>
      <c r="AB43" s="118"/>
      <c r="AC43" s="118"/>
      <c r="AD43" s="48"/>
      <c r="AE43" s="119"/>
      <c r="AF43" s="48"/>
      <c r="AG43" s="118"/>
      <c r="AH43" s="48"/>
      <c r="AI43" s="118"/>
      <c r="AJ43" s="48"/>
      <c r="AK43" s="118"/>
      <c r="AL43" s="48"/>
      <c r="AM43" s="118"/>
      <c r="AN43" s="118"/>
      <c r="AO43" s="118"/>
      <c r="AP43" s="48"/>
      <c r="AQ43" s="118"/>
      <c r="AR43" s="48"/>
      <c r="AS43" s="118"/>
      <c r="AT43" s="118"/>
      <c r="AU43" s="118"/>
      <c r="AV43" s="48"/>
      <c r="AW43" s="118"/>
      <c r="AX43" s="118"/>
      <c r="AY43" s="118"/>
      <c r="AZ43" s="118"/>
      <c r="BA43" s="118"/>
      <c r="BB43" s="48"/>
      <c r="BC43" s="118"/>
      <c r="BD43" s="118"/>
      <c r="BE43" s="118"/>
      <c r="BF43" s="128">
        <f t="shared" si="1"/>
        <v>200000</v>
      </c>
      <c r="BG43" s="49">
        <f t="shared" si="0"/>
        <v>0</v>
      </c>
      <c r="BH43" s="116"/>
      <c r="BI43" s="116"/>
    </row>
    <row r="44" spans="1:61" s="56" customFormat="1" ht="127.5" x14ac:dyDescent="0.25">
      <c r="A44" s="17" t="s">
        <v>54</v>
      </c>
      <c r="B44" s="17" t="s">
        <v>125</v>
      </c>
      <c r="C44" s="17" t="s">
        <v>341</v>
      </c>
      <c r="D44" s="17" t="s">
        <v>342</v>
      </c>
      <c r="E44" s="17" t="s">
        <v>466</v>
      </c>
      <c r="F44" s="17" t="s">
        <v>467</v>
      </c>
      <c r="G44" s="17" t="s">
        <v>475</v>
      </c>
      <c r="H44" s="17" t="s">
        <v>476</v>
      </c>
      <c r="I44" s="17" t="s">
        <v>67</v>
      </c>
      <c r="J44" s="21">
        <v>1</v>
      </c>
      <c r="K44" s="21">
        <v>0</v>
      </c>
      <c r="L44" s="143" t="s">
        <v>1015</v>
      </c>
      <c r="M44" s="117">
        <v>2020852500027</v>
      </c>
      <c r="N44" s="120" t="s">
        <v>999</v>
      </c>
      <c r="O44" s="143" t="s">
        <v>1044</v>
      </c>
      <c r="P44" s="21">
        <v>1</v>
      </c>
      <c r="Q44" s="116"/>
      <c r="R44" s="116"/>
      <c r="S44" s="116"/>
      <c r="T44" s="116"/>
      <c r="U44" s="116"/>
      <c r="V44" s="116"/>
      <c r="W44" s="116"/>
      <c r="X44" s="116">
        <v>1</v>
      </c>
      <c r="Y44" s="116"/>
      <c r="Z44" s="48"/>
      <c r="AA44" s="118"/>
      <c r="AB44" s="118"/>
      <c r="AC44" s="118"/>
      <c r="AD44" s="48"/>
      <c r="AE44" s="119"/>
      <c r="AF44" s="48"/>
      <c r="AG44" s="118"/>
      <c r="AH44" s="48"/>
      <c r="AI44" s="118"/>
      <c r="AJ44" s="48"/>
      <c r="AK44" s="118"/>
      <c r="AL44" s="48"/>
      <c r="AM44" s="118"/>
      <c r="AN44" s="118"/>
      <c r="AO44" s="118"/>
      <c r="AP44" s="48"/>
      <c r="AQ44" s="118"/>
      <c r="AR44" s="48"/>
      <c r="AS44" s="118"/>
      <c r="AT44" s="118"/>
      <c r="AU44" s="118"/>
      <c r="AV44" s="48"/>
      <c r="AW44" s="118"/>
      <c r="AX44" s="118"/>
      <c r="AY44" s="118"/>
      <c r="AZ44" s="118"/>
      <c r="BA44" s="118"/>
      <c r="BB44" s="48"/>
      <c r="BC44" s="118"/>
      <c r="BD44" s="118"/>
      <c r="BE44" s="118"/>
      <c r="BF44" s="128">
        <f t="shared" si="1"/>
        <v>0</v>
      </c>
      <c r="BG44" s="49">
        <f t="shared" si="0"/>
        <v>0</v>
      </c>
      <c r="BH44" s="116"/>
      <c r="BI44" s="116"/>
    </row>
    <row r="45" spans="1:61" s="56" customFormat="1" ht="72" x14ac:dyDescent="0.25">
      <c r="A45" s="17" t="s">
        <v>54</v>
      </c>
      <c r="B45" s="17" t="s">
        <v>125</v>
      </c>
      <c r="C45" s="17" t="s">
        <v>341</v>
      </c>
      <c r="D45" s="17" t="s">
        <v>342</v>
      </c>
      <c r="E45" s="17" t="s">
        <v>466</v>
      </c>
      <c r="F45" s="17" t="s">
        <v>467</v>
      </c>
      <c r="G45" s="17" t="s">
        <v>477</v>
      </c>
      <c r="H45" s="17" t="s">
        <v>478</v>
      </c>
      <c r="I45" s="17" t="s">
        <v>67</v>
      </c>
      <c r="J45" s="21">
        <v>1</v>
      </c>
      <c r="K45" s="21">
        <v>1</v>
      </c>
      <c r="L45" s="143" t="s">
        <v>1015</v>
      </c>
      <c r="M45" s="117">
        <v>2020852500027</v>
      </c>
      <c r="N45" s="120">
        <v>9350000</v>
      </c>
      <c r="O45" s="118" t="s">
        <v>1016</v>
      </c>
      <c r="P45" s="21">
        <v>1</v>
      </c>
      <c r="Q45" s="116"/>
      <c r="R45" s="116">
        <v>1</v>
      </c>
      <c r="S45" s="154">
        <v>1</v>
      </c>
      <c r="T45" s="116"/>
      <c r="U45" s="116"/>
      <c r="V45" s="116"/>
      <c r="W45" s="116"/>
      <c r="X45" s="116"/>
      <c r="Y45" s="116"/>
      <c r="Z45" s="48">
        <v>4800000</v>
      </c>
      <c r="AA45" s="118">
        <v>4800000</v>
      </c>
      <c r="AB45" s="118"/>
      <c r="AC45" s="118"/>
      <c r="AD45" s="48"/>
      <c r="AE45" s="119"/>
      <c r="AF45" s="48"/>
      <c r="AG45" s="118"/>
      <c r="AH45" s="48"/>
      <c r="AI45" s="118"/>
      <c r="AJ45" s="48"/>
      <c r="AK45" s="118"/>
      <c r="AL45" s="48"/>
      <c r="AM45" s="118"/>
      <c r="AN45" s="118"/>
      <c r="AO45" s="118"/>
      <c r="AP45" s="118">
        <v>4550000</v>
      </c>
      <c r="AQ45" s="118"/>
      <c r="AR45" s="48"/>
      <c r="AS45" s="118"/>
      <c r="AT45" s="118"/>
      <c r="AU45" s="118"/>
      <c r="AV45" s="48"/>
      <c r="AW45" s="118"/>
      <c r="AX45" s="118"/>
      <c r="AY45" s="118"/>
      <c r="AZ45" s="118"/>
      <c r="BA45" s="118"/>
      <c r="BB45" s="48"/>
      <c r="BC45" s="118"/>
      <c r="BD45" s="118"/>
      <c r="BE45" s="118"/>
      <c r="BF45" s="128">
        <f t="shared" si="1"/>
        <v>9350000</v>
      </c>
      <c r="BG45" s="49">
        <f t="shared" si="0"/>
        <v>4800000</v>
      </c>
      <c r="BH45" s="116" t="s">
        <v>1103</v>
      </c>
      <c r="BI45" s="116" t="s">
        <v>998</v>
      </c>
    </row>
    <row r="46" spans="1:61" s="56" customFormat="1" ht="102" x14ac:dyDescent="0.25">
      <c r="A46" s="17" t="s">
        <v>54</v>
      </c>
      <c r="B46" s="17" t="s">
        <v>125</v>
      </c>
      <c r="C46" s="17" t="s">
        <v>341</v>
      </c>
      <c r="D46" s="17" t="s">
        <v>342</v>
      </c>
      <c r="E46" s="17" t="s">
        <v>466</v>
      </c>
      <c r="F46" s="17" t="s">
        <v>467</v>
      </c>
      <c r="G46" s="17" t="s">
        <v>479</v>
      </c>
      <c r="H46" s="17" t="s">
        <v>480</v>
      </c>
      <c r="I46" s="17" t="s">
        <v>67</v>
      </c>
      <c r="J46" s="21">
        <v>1552</v>
      </c>
      <c r="K46" s="21">
        <v>352</v>
      </c>
      <c r="L46" s="143" t="s">
        <v>1015</v>
      </c>
      <c r="M46" s="117">
        <v>2020852500027</v>
      </c>
      <c r="N46" s="120" t="s">
        <v>999</v>
      </c>
      <c r="O46" s="143" t="s">
        <v>1045</v>
      </c>
      <c r="P46" s="21">
        <v>1552</v>
      </c>
      <c r="Q46" s="116"/>
      <c r="R46" s="21">
        <v>1552</v>
      </c>
      <c r="S46" s="116"/>
      <c r="T46" s="116"/>
      <c r="U46" s="116"/>
      <c r="V46" s="116"/>
      <c r="W46" s="116"/>
      <c r="X46" s="116"/>
      <c r="Y46" s="116"/>
      <c r="Z46" s="48"/>
      <c r="AA46" s="118"/>
      <c r="AB46" s="118"/>
      <c r="AC46" s="118"/>
      <c r="AD46" s="48"/>
      <c r="AE46" s="119"/>
      <c r="AF46" s="48"/>
      <c r="AG46" s="118"/>
      <c r="AH46" s="48"/>
      <c r="AI46" s="118"/>
      <c r="AJ46" s="48"/>
      <c r="AK46" s="118"/>
      <c r="AL46" s="48"/>
      <c r="AM46" s="118"/>
      <c r="AN46" s="118"/>
      <c r="AO46" s="118"/>
      <c r="AP46" s="48"/>
      <c r="AQ46" s="118"/>
      <c r="AR46" s="48"/>
      <c r="AS46" s="118"/>
      <c r="AT46" s="118"/>
      <c r="AU46" s="118"/>
      <c r="AV46" s="48"/>
      <c r="AW46" s="118"/>
      <c r="AX46" s="118"/>
      <c r="AY46" s="118"/>
      <c r="AZ46" s="118"/>
      <c r="BA46" s="118"/>
      <c r="BB46" s="48"/>
      <c r="BC46" s="118"/>
      <c r="BD46" s="118"/>
      <c r="BE46" s="118"/>
      <c r="BF46" s="128">
        <f t="shared" si="1"/>
        <v>0</v>
      </c>
      <c r="BG46" s="49">
        <f t="shared" si="0"/>
        <v>0</v>
      </c>
      <c r="BH46" s="116"/>
      <c r="BI46" s="116"/>
    </row>
    <row r="47" spans="1:61" s="56" customFormat="1" ht="153.75" thickBot="1" x14ac:dyDescent="0.3">
      <c r="A47" s="17" t="s">
        <v>54</v>
      </c>
      <c r="B47" s="17" t="s">
        <v>125</v>
      </c>
      <c r="C47" s="17" t="s">
        <v>341</v>
      </c>
      <c r="D47" s="17" t="s">
        <v>342</v>
      </c>
      <c r="E47" s="17" t="s">
        <v>466</v>
      </c>
      <c r="F47" s="17" t="s">
        <v>467</v>
      </c>
      <c r="G47" s="17" t="s">
        <v>481</v>
      </c>
      <c r="H47" s="17" t="s">
        <v>482</v>
      </c>
      <c r="I47" s="17" t="s">
        <v>67</v>
      </c>
      <c r="J47" s="21">
        <v>2</v>
      </c>
      <c r="K47" s="21">
        <v>0</v>
      </c>
      <c r="L47" s="143" t="s">
        <v>1015</v>
      </c>
      <c r="M47" s="117">
        <v>2020852500027</v>
      </c>
      <c r="N47" s="120" t="s">
        <v>999</v>
      </c>
      <c r="O47" s="118" t="s">
        <v>807</v>
      </c>
      <c r="P47" s="21">
        <v>0</v>
      </c>
      <c r="Q47" s="116"/>
      <c r="R47" s="116"/>
      <c r="S47" s="116"/>
      <c r="T47" s="116"/>
      <c r="U47" s="116"/>
      <c r="V47" s="116"/>
      <c r="W47" s="116"/>
      <c r="X47" s="116"/>
      <c r="Y47" s="116"/>
      <c r="Z47" s="48"/>
      <c r="AA47" s="118"/>
      <c r="AB47" s="118"/>
      <c r="AC47" s="118"/>
      <c r="AD47" s="48"/>
      <c r="AE47" s="119"/>
      <c r="AF47" s="48"/>
      <c r="AG47" s="118"/>
      <c r="AH47" s="48"/>
      <c r="AI47" s="118"/>
      <c r="AJ47" s="48"/>
      <c r="AK47" s="118"/>
      <c r="AL47" s="48"/>
      <c r="AM47" s="118"/>
      <c r="AN47" s="118"/>
      <c r="AO47" s="118"/>
      <c r="AP47" s="48"/>
      <c r="AQ47" s="118"/>
      <c r="AR47" s="48"/>
      <c r="AS47" s="118"/>
      <c r="AT47" s="118"/>
      <c r="AU47" s="118"/>
      <c r="AV47" s="48"/>
      <c r="AW47" s="118"/>
      <c r="AX47" s="118"/>
      <c r="AY47" s="118"/>
      <c r="AZ47" s="118"/>
      <c r="BA47" s="118"/>
      <c r="BB47" s="48"/>
      <c r="BC47" s="118"/>
      <c r="BD47" s="118"/>
      <c r="BE47" s="118"/>
      <c r="BF47" s="128">
        <f t="shared" si="1"/>
        <v>0</v>
      </c>
      <c r="BG47" s="49">
        <f t="shared" si="0"/>
        <v>0</v>
      </c>
      <c r="BH47" s="116"/>
      <c r="BI47" s="116"/>
    </row>
    <row r="48" spans="1:61" s="56" customFormat="1" ht="73.5" thickTop="1" thickBot="1" x14ac:dyDescent="0.3">
      <c r="A48" s="17" t="s">
        <v>54</v>
      </c>
      <c r="B48" s="17" t="s">
        <v>125</v>
      </c>
      <c r="C48" s="17" t="s">
        <v>341</v>
      </c>
      <c r="D48" s="17" t="s">
        <v>342</v>
      </c>
      <c r="E48" s="17" t="s">
        <v>466</v>
      </c>
      <c r="F48" s="17" t="s">
        <v>467</v>
      </c>
      <c r="G48" s="17" t="s">
        <v>483</v>
      </c>
      <c r="H48" s="17" t="s">
        <v>478</v>
      </c>
      <c r="I48" s="17" t="s">
        <v>67</v>
      </c>
      <c r="J48" s="21">
        <v>1</v>
      </c>
      <c r="K48" s="21">
        <v>1</v>
      </c>
      <c r="L48" s="143" t="s">
        <v>1015</v>
      </c>
      <c r="M48" s="117">
        <v>2020852500027</v>
      </c>
      <c r="N48" s="120">
        <v>16000000</v>
      </c>
      <c r="O48" s="118" t="s">
        <v>1017</v>
      </c>
      <c r="P48" s="21">
        <v>1</v>
      </c>
      <c r="Q48" s="116"/>
      <c r="R48" s="116">
        <v>1</v>
      </c>
      <c r="S48" s="154">
        <v>1</v>
      </c>
      <c r="T48" s="116"/>
      <c r="U48" s="116"/>
      <c r="V48" s="116"/>
      <c r="W48" s="116"/>
      <c r="X48" s="116"/>
      <c r="Y48" s="116"/>
      <c r="Z48" s="48">
        <v>8000000</v>
      </c>
      <c r="AA48" s="118">
        <v>8000000</v>
      </c>
      <c r="AB48" s="118"/>
      <c r="AC48" s="118"/>
      <c r="AD48" s="48"/>
      <c r="AE48" s="119"/>
      <c r="AF48" s="48"/>
      <c r="AG48" s="118"/>
      <c r="AH48" s="48"/>
      <c r="AI48" s="118"/>
      <c r="AJ48" s="48"/>
      <c r="AK48" s="118"/>
      <c r="AL48" s="48"/>
      <c r="AM48" s="118"/>
      <c r="AN48" s="118"/>
      <c r="AO48" s="118"/>
      <c r="AP48" s="146">
        <v>8000000</v>
      </c>
      <c r="AQ48" s="118"/>
      <c r="AR48" s="48"/>
      <c r="AS48" s="118"/>
      <c r="AT48" s="118"/>
      <c r="AU48" s="118"/>
      <c r="AV48" s="48"/>
      <c r="AW48" s="118"/>
      <c r="AX48" s="118"/>
      <c r="AY48" s="118"/>
      <c r="AZ48" s="118"/>
      <c r="BA48" s="118"/>
      <c r="BB48" s="48"/>
      <c r="BC48" s="118"/>
      <c r="BD48" s="118"/>
      <c r="BE48" s="118"/>
      <c r="BF48" s="128">
        <f t="shared" si="1"/>
        <v>16000000</v>
      </c>
      <c r="BG48" s="49">
        <f t="shared" si="0"/>
        <v>8000000</v>
      </c>
      <c r="BH48" s="116" t="s">
        <v>1104</v>
      </c>
      <c r="BI48" s="116" t="s">
        <v>998</v>
      </c>
    </row>
    <row r="49" spans="1:61" s="56" customFormat="1" ht="72.75" thickTop="1" x14ac:dyDescent="0.25">
      <c r="A49" s="17" t="s">
        <v>54</v>
      </c>
      <c r="B49" s="17" t="s">
        <v>125</v>
      </c>
      <c r="C49" s="17" t="s">
        <v>341</v>
      </c>
      <c r="D49" s="17" t="s">
        <v>342</v>
      </c>
      <c r="E49" s="17" t="s">
        <v>484</v>
      </c>
      <c r="F49" s="17" t="s">
        <v>467</v>
      </c>
      <c r="G49" s="17" t="s">
        <v>485</v>
      </c>
      <c r="H49" s="17" t="s">
        <v>486</v>
      </c>
      <c r="I49" s="17" t="s">
        <v>67</v>
      </c>
      <c r="J49" s="21">
        <v>300</v>
      </c>
      <c r="K49" s="21">
        <v>0</v>
      </c>
      <c r="L49" s="116" t="s">
        <v>1034</v>
      </c>
      <c r="M49" s="117">
        <v>2020852500030</v>
      </c>
      <c r="N49" s="120" t="s">
        <v>999</v>
      </c>
      <c r="O49" s="116" t="s">
        <v>1045</v>
      </c>
      <c r="P49" s="21">
        <v>100</v>
      </c>
      <c r="Q49" s="116"/>
      <c r="R49" s="116">
        <v>100</v>
      </c>
      <c r="S49" s="116"/>
      <c r="T49" s="116"/>
      <c r="U49" s="116"/>
      <c r="V49" s="116"/>
      <c r="W49" s="116"/>
      <c r="X49" s="116"/>
      <c r="Y49" s="116"/>
      <c r="Z49" s="48"/>
      <c r="AA49" s="118"/>
      <c r="AB49" s="118"/>
      <c r="AC49" s="118"/>
      <c r="AD49" s="48"/>
      <c r="AE49" s="119"/>
      <c r="AF49" s="48"/>
      <c r="AG49" s="118"/>
      <c r="AH49" s="48"/>
      <c r="AI49" s="118"/>
      <c r="AJ49" s="48"/>
      <c r="AK49" s="118"/>
      <c r="AL49" s="48"/>
      <c r="AM49" s="118"/>
      <c r="AN49" s="118"/>
      <c r="AO49" s="118"/>
      <c r="AP49" s="48"/>
      <c r="AQ49" s="118"/>
      <c r="AR49" s="48"/>
      <c r="AS49" s="118"/>
      <c r="AT49" s="118"/>
      <c r="AU49" s="118"/>
      <c r="AV49" s="48"/>
      <c r="AW49" s="118"/>
      <c r="AX49" s="118"/>
      <c r="AY49" s="118"/>
      <c r="AZ49" s="118"/>
      <c r="BA49" s="118"/>
      <c r="BB49" s="48"/>
      <c r="BC49" s="118"/>
      <c r="BD49" s="118"/>
      <c r="BE49" s="118"/>
      <c r="BF49" s="128">
        <f t="shared" si="1"/>
        <v>0</v>
      </c>
      <c r="BG49" s="49">
        <f t="shared" si="0"/>
        <v>0</v>
      </c>
      <c r="BH49" s="116"/>
      <c r="BI49" s="116"/>
    </row>
    <row r="50" spans="1:61" s="56" customFormat="1" ht="89.25" x14ac:dyDescent="0.25">
      <c r="A50" s="17" t="s">
        <v>54</v>
      </c>
      <c r="B50" s="17" t="s">
        <v>125</v>
      </c>
      <c r="C50" s="17" t="s">
        <v>341</v>
      </c>
      <c r="D50" s="17" t="s">
        <v>342</v>
      </c>
      <c r="E50" s="17" t="s">
        <v>484</v>
      </c>
      <c r="F50" s="17" t="s">
        <v>467</v>
      </c>
      <c r="G50" s="17" t="s">
        <v>487</v>
      </c>
      <c r="H50" s="17" t="s">
        <v>488</v>
      </c>
      <c r="I50" s="17" t="s">
        <v>67</v>
      </c>
      <c r="J50" s="21">
        <v>3</v>
      </c>
      <c r="K50" s="21">
        <v>0</v>
      </c>
      <c r="L50" s="116" t="s">
        <v>1034</v>
      </c>
      <c r="M50" s="117">
        <v>2020852500030</v>
      </c>
      <c r="N50" s="120" t="s">
        <v>999</v>
      </c>
      <c r="O50" s="118" t="s">
        <v>1057</v>
      </c>
      <c r="P50" s="21">
        <v>1</v>
      </c>
      <c r="Q50" s="116"/>
      <c r="R50" s="116"/>
      <c r="S50" s="116"/>
      <c r="T50" s="116"/>
      <c r="U50" s="116"/>
      <c r="V50" s="116"/>
      <c r="W50" s="116"/>
      <c r="X50" s="116">
        <v>1</v>
      </c>
      <c r="Y50" s="116"/>
      <c r="Z50" s="48"/>
      <c r="AA50" s="118"/>
      <c r="AB50" s="118"/>
      <c r="AC50" s="118"/>
      <c r="AD50" s="48"/>
      <c r="AE50" s="119"/>
      <c r="AF50" s="48"/>
      <c r="AG50" s="118"/>
      <c r="AH50" s="48"/>
      <c r="AI50" s="118"/>
      <c r="AJ50" s="48"/>
      <c r="AK50" s="118"/>
      <c r="AL50" s="48"/>
      <c r="AM50" s="118"/>
      <c r="AN50" s="118"/>
      <c r="AO50" s="118"/>
      <c r="AP50" s="48"/>
      <c r="AQ50" s="118"/>
      <c r="AR50" s="48"/>
      <c r="AS50" s="118"/>
      <c r="AT50" s="118"/>
      <c r="AU50" s="118"/>
      <c r="AV50" s="48"/>
      <c r="AW50" s="118"/>
      <c r="AX50" s="118"/>
      <c r="AY50" s="118"/>
      <c r="AZ50" s="118"/>
      <c r="BA50" s="118"/>
      <c r="BB50" s="48"/>
      <c r="BC50" s="118"/>
      <c r="BD50" s="118"/>
      <c r="BE50" s="118"/>
      <c r="BF50" s="128">
        <f t="shared" si="1"/>
        <v>0</v>
      </c>
      <c r="BG50" s="49">
        <f t="shared" si="0"/>
        <v>0</v>
      </c>
      <c r="BH50" s="116"/>
      <c r="BI50" s="116"/>
    </row>
    <row r="51" spans="1:61" s="56" customFormat="1" ht="72" x14ac:dyDescent="0.25">
      <c r="A51" s="17" t="s">
        <v>54</v>
      </c>
      <c r="B51" s="17" t="s">
        <v>125</v>
      </c>
      <c r="C51" s="17" t="s">
        <v>341</v>
      </c>
      <c r="D51" s="17" t="s">
        <v>342</v>
      </c>
      <c r="E51" s="17" t="s">
        <v>484</v>
      </c>
      <c r="F51" s="17" t="s">
        <v>467</v>
      </c>
      <c r="G51" s="17" t="s">
        <v>489</v>
      </c>
      <c r="H51" s="17" t="s">
        <v>447</v>
      </c>
      <c r="I51" s="17" t="s">
        <v>67</v>
      </c>
      <c r="J51" s="21">
        <v>1</v>
      </c>
      <c r="K51" s="21">
        <v>0</v>
      </c>
      <c r="L51" s="116" t="s">
        <v>1034</v>
      </c>
      <c r="M51" s="117">
        <v>2020852500030</v>
      </c>
      <c r="N51" s="120" t="s">
        <v>999</v>
      </c>
      <c r="O51" s="118" t="s">
        <v>1056</v>
      </c>
      <c r="P51" s="21">
        <v>1</v>
      </c>
      <c r="Q51" s="116"/>
      <c r="R51" s="116"/>
      <c r="S51" s="116"/>
      <c r="T51" s="116"/>
      <c r="U51" s="116"/>
      <c r="V51" s="116"/>
      <c r="W51" s="116"/>
      <c r="X51" s="116">
        <v>1</v>
      </c>
      <c r="Y51" s="116"/>
      <c r="Z51" s="48"/>
      <c r="AA51" s="118"/>
      <c r="AB51" s="118"/>
      <c r="AC51" s="118"/>
      <c r="AD51" s="48"/>
      <c r="AE51" s="119"/>
      <c r="AF51" s="48"/>
      <c r="AG51" s="118"/>
      <c r="AH51" s="48"/>
      <c r="AI51" s="118"/>
      <c r="AJ51" s="48"/>
      <c r="AK51" s="118"/>
      <c r="AL51" s="48"/>
      <c r="AM51" s="118"/>
      <c r="AN51" s="118"/>
      <c r="AO51" s="118"/>
      <c r="AP51" s="48"/>
      <c r="AQ51" s="118"/>
      <c r="AR51" s="48"/>
      <c r="AS51" s="118"/>
      <c r="AT51" s="118"/>
      <c r="AU51" s="118"/>
      <c r="AV51" s="48"/>
      <c r="AW51" s="118"/>
      <c r="AX51" s="118"/>
      <c r="AY51" s="118"/>
      <c r="AZ51" s="118"/>
      <c r="BA51" s="118"/>
      <c r="BB51" s="48"/>
      <c r="BC51" s="118"/>
      <c r="BD51" s="118"/>
      <c r="BE51" s="118"/>
      <c r="BF51" s="128">
        <f t="shared" si="1"/>
        <v>0</v>
      </c>
      <c r="BG51" s="49">
        <f t="shared" si="0"/>
        <v>0</v>
      </c>
      <c r="BH51" s="116"/>
      <c r="BI51" s="116"/>
    </row>
    <row r="52" spans="1:61" s="56" customFormat="1" ht="216.75" x14ac:dyDescent="0.25">
      <c r="A52" s="17" t="s">
        <v>54</v>
      </c>
      <c r="B52" s="17" t="s">
        <v>125</v>
      </c>
      <c r="C52" s="17" t="s">
        <v>341</v>
      </c>
      <c r="D52" s="17" t="s">
        <v>342</v>
      </c>
      <c r="E52" s="17" t="s">
        <v>490</v>
      </c>
      <c r="F52" s="17" t="s">
        <v>467</v>
      </c>
      <c r="G52" s="17" t="s">
        <v>491</v>
      </c>
      <c r="H52" s="17" t="s">
        <v>492</v>
      </c>
      <c r="I52" s="17" t="s">
        <v>67</v>
      </c>
      <c r="J52" s="21">
        <v>10</v>
      </c>
      <c r="K52" s="21">
        <v>0</v>
      </c>
      <c r="L52" s="116" t="s">
        <v>1035</v>
      </c>
      <c r="M52" s="117">
        <v>2020852500031</v>
      </c>
      <c r="N52" s="120" t="s">
        <v>999</v>
      </c>
      <c r="O52" s="116" t="s">
        <v>1055</v>
      </c>
      <c r="P52" s="21">
        <v>2</v>
      </c>
      <c r="Q52" s="116"/>
      <c r="R52" s="116"/>
      <c r="S52" s="116"/>
      <c r="T52" s="116"/>
      <c r="U52" s="116"/>
      <c r="V52" s="116"/>
      <c r="W52" s="116"/>
      <c r="X52" s="116">
        <v>2</v>
      </c>
      <c r="Y52" s="116"/>
      <c r="Z52" s="48"/>
      <c r="AA52" s="118"/>
      <c r="AB52" s="118"/>
      <c r="AC52" s="118"/>
      <c r="AD52" s="48"/>
      <c r="AE52" s="119"/>
      <c r="AF52" s="48"/>
      <c r="AG52" s="118"/>
      <c r="AH52" s="48"/>
      <c r="AI52" s="118"/>
      <c r="AJ52" s="48"/>
      <c r="AK52" s="118"/>
      <c r="AL52" s="48"/>
      <c r="AM52" s="118"/>
      <c r="AN52" s="118"/>
      <c r="AO52" s="118"/>
      <c r="AP52" s="48"/>
      <c r="AQ52" s="118"/>
      <c r="AR52" s="48"/>
      <c r="AS52" s="118"/>
      <c r="AT52" s="118"/>
      <c r="AU52" s="118"/>
      <c r="AV52" s="48"/>
      <c r="AW52" s="118"/>
      <c r="AX52" s="118"/>
      <c r="AY52" s="118"/>
      <c r="AZ52" s="118"/>
      <c r="BA52" s="118"/>
      <c r="BB52" s="48"/>
      <c r="BC52" s="118"/>
      <c r="BD52" s="118"/>
      <c r="BE52" s="118"/>
      <c r="BF52" s="128">
        <f t="shared" si="1"/>
        <v>0</v>
      </c>
      <c r="BG52" s="49">
        <f t="shared" si="0"/>
        <v>0</v>
      </c>
      <c r="BH52" s="116"/>
      <c r="BI52" s="116"/>
    </row>
    <row r="53" spans="1:61" s="56" customFormat="1" ht="127.5" x14ac:dyDescent="0.25">
      <c r="A53" s="17" t="s">
        <v>54</v>
      </c>
      <c r="B53" s="17" t="s">
        <v>125</v>
      </c>
      <c r="C53" s="17" t="s">
        <v>341</v>
      </c>
      <c r="D53" s="17" t="s">
        <v>342</v>
      </c>
      <c r="E53" s="17" t="s">
        <v>490</v>
      </c>
      <c r="F53" s="17" t="s">
        <v>467</v>
      </c>
      <c r="G53" s="17" t="s">
        <v>493</v>
      </c>
      <c r="H53" s="17" t="s">
        <v>163</v>
      </c>
      <c r="I53" s="17" t="s">
        <v>67</v>
      </c>
      <c r="J53" s="21">
        <v>1</v>
      </c>
      <c r="K53" s="21">
        <v>0</v>
      </c>
      <c r="L53" s="116" t="s">
        <v>1035</v>
      </c>
      <c r="M53" s="117">
        <v>2020852500031</v>
      </c>
      <c r="N53" s="120" t="s">
        <v>999</v>
      </c>
      <c r="O53" s="116" t="s">
        <v>1054</v>
      </c>
      <c r="P53" s="21">
        <v>1</v>
      </c>
      <c r="Q53" s="116"/>
      <c r="R53" s="116"/>
      <c r="S53" s="116"/>
      <c r="T53" s="116"/>
      <c r="U53" s="116"/>
      <c r="V53" s="116"/>
      <c r="W53" s="116"/>
      <c r="X53" s="116">
        <v>1</v>
      </c>
      <c r="Y53" s="116"/>
      <c r="Z53" s="48"/>
      <c r="AA53" s="118"/>
      <c r="AB53" s="118"/>
      <c r="AC53" s="118"/>
      <c r="AD53" s="48"/>
      <c r="AE53" s="119"/>
      <c r="AF53" s="48"/>
      <c r="AG53" s="118"/>
      <c r="AH53" s="48"/>
      <c r="AI53" s="118"/>
      <c r="AJ53" s="48"/>
      <c r="AK53" s="118"/>
      <c r="AL53" s="48"/>
      <c r="AM53" s="118"/>
      <c r="AN53" s="118"/>
      <c r="AO53" s="118"/>
      <c r="AP53" s="48"/>
      <c r="AQ53" s="118"/>
      <c r="AR53" s="48"/>
      <c r="AS53" s="118"/>
      <c r="AT53" s="118"/>
      <c r="AU53" s="118"/>
      <c r="AV53" s="48"/>
      <c r="AW53" s="118"/>
      <c r="AX53" s="118"/>
      <c r="AY53" s="118"/>
      <c r="AZ53" s="118"/>
      <c r="BA53" s="118"/>
      <c r="BB53" s="48"/>
      <c r="BC53" s="118"/>
      <c r="BD53" s="118"/>
      <c r="BE53" s="118"/>
      <c r="BF53" s="128">
        <f t="shared" si="1"/>
        <v>0</v>
      </c>
      <c r="BG53" s="49">
        <f t="shared" si="0"/>
        <v>0</v>
      </c>
      <c r="BH53" s="116"/>
      <c r="BI53" s="116"/>
    </row>
    <row r="54" spans="1:61" s="56" customFormat="1" ht="102.75" thickBot="1" x14ac:dyDescent="0.3">
      <c r="A54" s="17" t="s">
        <v>55</v>
      </c>
      <c r="B54" s="17" t="s">
        <v>125</v>
      </c>
      <c r="C54" s="17" t="s">
        <v>593</v>
      </c>
      <c r="D54" s="17" t="s">
        <v>594</v>
      </c>
      <c r="E54" s="17" t="s">
        <v>595</v>
      </c>
      <c r="F54" s="17" t="s">
        <v>599</v>
      </c>
      <c r="G54" s="17" t="s">
        <v>600</v>
      </c>
      <c r="H54" s="17" t="s">
        <v>601</v>
      </c>
      <c r="I54" s="17" t="s">
        <v>67</v>
      </c>
      <c r="J54" s="21">
        <v>1</v>
      </c>
      <c r="K54" s="21">
        <v>0</v>
      </c>
      <c r="L54" s="116" t="s">
        <v>1001</v>
      </c>
      <c r="M54" s="116" t="s">
        <v>1001</v>
      </c>
      <c r="N54" s="120" t="s">
        <v>1001</v>
      </c>
      <c r="O54" s="118" t="s">
        <v>1078</v>
      </c>
      <c r="P54" s="21">
        <v>1</v>
      </c>
      <c r="Q54" s="116"/>
      <c r="R54" s="116"/>
      <c r="S54" s="116"/>
      <c r="T54" s="116"/>
      <c r="U54" s="116"/>
      <c r="V54" s="116">
        <v>1</v>
      </c>
      <c r="W54" s="116"/>
      <c r="X54" s="116"/>
      <c r="Y54" s="116"/>
      <c r="Z54" s="48"/>
      <c r="AA54" s="118"/>
      <c r="AB54" s="118"/>
      <c r="AC54" s="118"/>
      <c r="AD54" s="48"/>
      <c r="AE54" s="119"/>
      <c r="AF54" s="48"/>
      <c r="AG54" s="118"/>
      <c r="AH54" s="48"/>
      <c r="AI54" s="118"/>
      <c r="AJ54" s="48"/>
      <c r="AK54" s="118"/>
      <c r="AL54" s="48"/>
      <c r="AM54" s="118"/>
      <c r="AN54" s="118"/>
      <c r="AO54" s="118"/>
      <c r="AP54" s="48"/>
      <c r="AQ54" s="118"/>
      <c r="AR54" s="48"/>
      <c r="AS54" s="118"/>
      <c r="AT54" s="118"/>
      <c r="AU54" s="118"/>
      <c r="AV54" s="48"/>
      <c r="AW54" s="118"/>
      <c r="AX54" s="118"/>
      <c r="AY54" s="118"/>
      <c r="AZ54" s="118"/>
      <c r="BA54" s="118"/>
      <c r="BB54" s="48"/>
      <c r="BC54" s="118"/>
      <c r="BD54" s="118"/>
      <c r="BE54" s="118"/>
      <c r="BF54" s="128">
        <f t="shared" si="1"/>
        <v>0</v>
      </c>
      <c r="BG54" s="49">
        <f t="shared" si="0"/>
        <v>0</v>
      </c>
      <c r="BH54" s="116"/>
      <c r="BI54" s="116"/>
    </row>
    <row r="55" spans="1:61" s="56" customFormat="1" ht="90.75" thickTop="1" thickBot="1" x14ac:dyDescent="0.3">
      <c r="A55" s="17" t="s">
        <v>55</v>
      </c>
      <c r="B55" s="17" t="s">
        <v>125</v>
      </c>
      <c r="C55" s="17" t="s">
        <v>593</v>
      </c>
      <c r="D55" s="17" t="s">
        <v>607</v>
      </c>
      <c r="E55" s="17" t="s">
        <v>608</v>
      </c>
      <c r="F55" s="17" t="s">
        <v>609</v>
      </c>
      <c r="G55" s="17" t="s">
        <v>610</v>
      </c>
      <c r="H55" s="17" t="s">
        <v>611</v>
      </c>
      <c r="I55" s="17" t="s">
        <v>67</v>
      </c>
      <c r="J55" s="21">
        <v>1</v>
      </c>
      <c r="K55" s="21">
        <v>0</v>
      </c>
      <c r="L55" s="116" t="s">
        <v>1003</v>
      </c>
      <c r="M55" s="117">
        <v>2020852500014</v>
      </c>
      <c r="N55" s="120">
        <v>0</v>
      </c>
      <c r="O55" s="118" t="s">
        <v>1013</v>
      </c>
      <c r="P55" s="21">
        <v>1</v>
      </c>
      <c r="Q55" s="116"/>
      <c r="R55" s="116"/>
      <c r="S55" s="116"/>
      <c r="T55" s="116"/>
      <c r="U55" s="116"/>
      <c r="V55" s="116"/>
      <c r="W55" s="116"/>
      <c r="X55" s="116">
        <v>1</v>
      </c>
      <c r="Y55" s="116"/>
      <c r="Z55" s="48"/>
      <c r="AA55" s="118"/>
      <c r="AB55" s="118"/>
      <c r="AC55" s="118"/>
      <c r="AD55" s="48"/>
      <c r="AE55" s="119"/>
      <c r="AF55" s="48"/>
      <c r="AG55" s="118"/>
      <c r="AH55" s="48"/>
      <c r="AI55" s="118"/>
      <c r="AJ55" s="48"/>
      <c r="AK55" s="118"/>
      <c r="AL55" s="48"/>
      <c r="AM55" s="118"/>
      <c r="AN55" s="118"/>
      <c r="AO55" s="118"/>
      <c r="AP55" s="146">
        <f>22838606+127261394+5973079.03+30000000</f>
        <v>186073079.03</v>
      </c>
      <c r="AQ55" s="118">
        <v>89538682</v>
      </c>
      <c r="AR55" s="48"/>
      <c r="AS55" s="118"/>
      <c r="AT55" s="118"/>
      <c r="AU55" s="118"/>
      <c r="AV55" s="48"/>
      <c r="AW55" s="118"/>
      <c r="AX55" s="118"/>
      <c r="AY55" s="118"/>
      <c r="AZ55" s="118"/>
      <c r="BA55" s="118"/>
      <c r="BB55" s="48"/>
      <c r="BC55" s="118"/>
      <c r="BD55" s="118"/>
      <c r="BE55" s="118"/>
      <c r="BF55" s="128">
        <f t="shared" si="1"/>
        <v>186073079.03</v>
      </c>
      <c r="BG55" s="49">
        <f t="shared" si="0"/>
        <v>89538682</v>
      </c>
      <c r="BH55" s="153" t="s">
        <v>1105</v>
      </c>
      <c r="BI55" s="116"/>
    </row>
    <row r="56" spans="1:61" s="56" customFormat="1" ht="61.5" thickTop="1" thickBot="1" x14ac:dyDescent="0.3">
      <c r="A56" s="17" t="s">
        <v>55</v>
      </c>
      <c r="B56" s="17" t="s">
        <v>125</v>
      </c>
      <c r="C56" s="17" t="s">
        <v>593</v>
      </c>
      <c r="D56" s="17" t="s">
        <v>607</v>
      </c>
      <c r="E56" s="17" t="s">
        <v>608</v>
      </c>
      <c r="F56" s="17" t="s">
        <v>609</v>
      </c>
      <c r="G56" s="17" t="s">
        <v>612</v>
      </c>
      <c r="H56" s="17" t="s">
        <v>613</v>
      </c>
      <c r="I56" s="17" t="s">
        <v>67</v>
      </c>
      <c r="J56" s="21">
        <v>4</v>
      </c>
      <c r="K56" s="21">
        <v>0</v>
      </c>
      <c r="L56" s="116" t="s">
        <v>1003</v>
      </c>
      <c r="M56" s="117">
        <v>2020852500014</v>
      </c>
      <c r="N56" s="120">
        <v>0</v>
      </c>
      <c r="O56" s="116" t="s">
        <v>1053</v>
      </c>
      <c r="P56" s="21">
        <v>2</v>
      </c>
      <c r="Q56" s="116"/>
      <c r="R56" s="116"/>
      <c r="S56" s="116"/>
      <c r="T56" s="116"/>
      <c r="U56" s="116"/>
      <c r="V56" s="116"/>
      <c r="W56" s="116"/>
      <c r="X56" s="116">
        <v>2</v>
      </c>
      <c r="Y56" s="116"/>
      <c r="Z56" s="48"/>
      <c r="AA56" s="118"/>
      <c r="AB56" s="118"/>
      <c r="AC56" s="118"/>
      <c r="AD56" s="48"/>
      <c r="AE56" s="119"/>
      <c r="AF56" s="48"/>
      <c r="AG56" s="118"/>
      <c r="AH56" s="48"/>
      <c r="AI56" s="118"/>
      <c r="AJ56" s="48"/>
      <c r="AK56" s="118"/>
      <c r="AL56" s="48"/>
      <c r="AM56" s="118"/>
      <c r="AN56" s="118"/>
      <c r="AO56" s="118"/>
      <c r="AP56" s="48"/>
      <c r="AQ56" s="118"/>
      <c r="AR56" s="48"/>
      <c r="AS56" s="118"/>
      <c r="AT56" s="118"/>
      <c r="AU56" s="118"/>
      <c r="AV56" s="48"/>
      <c r="AW56" s="118"/>
      <c r="AX56" s="118"/>
      <c r="AY56" s="118"/>
      <c r="AZ56" s="118"/>
      <c r="BA56" s="118"/>
      <c r="BB56" s="48"/>
      <c r="BC56" s="118"/>
      <c r="BD56" s="118"/>
      <c r="BE56" s="118"/>
      <c r="BF56" s="128">
        <f t="shared" si="1"/>
        <v>0</v>
      </c>
      <c r="BG56" s="49">
        <f t="shared" si="0"/>
        <v>0</v>
      </c>
      <c r="BH56" s="116"/>
      <c r="BI56" s="116"/>
    </row>
    <row r="57" spans="1:61" s="56" customFormat="1" ht="78" thickTop="1" thickBot="1" x14ac:dyDescent="0.3">
      <c r="A57" s="17" t="s">
        <v>55</v>
      </c>
      <c r="B57" s="17" t="s">
        <v>125</v>
      </c>
      <c r="C57" s="17" t="s">
        <v>593</v>
      </c>
      <c r="D57" s="17" t="s">
        <v>607</v>
      </c>
      <c r="E57" s="17" t="s">
        <v>608</v>
      </c>
      <c r="F57" s="17" t="s">
        <v>609</v>
      </c>
      <c r="G57" s="17" t="s">
        <v>614</v>
      </c>
      <c r="H57" s="17" t="s">
        <v>615</v>
      </c>
      <c r="I57" s="17" t="s">
        <v>67</v>
      </c>
      <c r="J57" s="21">
        <v>1</v>
      </c>
      <c r="K57" s="21">
        <v>1</v>
      </c>
      <c r="L57" s="116" t="s">
        <v>1003</v>
      </c>
      <c r="M57" s="117">
        <v>2020852500014</v>
      </c>
      <c r="N57" s="120" t="s">
        <v>999</v>
      </c>
      <c r="O57" s="116" t="s">
        <v>1019</v>
      </c>
      <c r="P57" s="21">
        <v>1</v>
      </c>
      <c r="Q57" s="116"/>
      <c r="R57" s="116"/>
      <c r="S57" s="116"/>
      <c r="T57" s="116">
        <v>1</v>
      </c>
      <c r="U57" s="116"/>
      <c r="V57" s="116"/>
      <c r="W57" s="116"/>
      <c r="X57" s="116"/>
      <c r="Y57" s="116"/>
      <c r="Z57" s="48">
        <v>15000000</v>
      </c>
      <c r="AA57" s="118"/>
      <c r="AB57" s="146">
        <f>1001000000+389927842.41</f>
        <v>1390927842.4100001</v>
      </c>
      <c r="AC57" s="118"/>
      <c r="AD57" s="48"/>
      <c r="AE57" s="119"/>
      <c r="AF57" s="48"/>
      <c r="AG57" s="118"/>
      <c r="AH57" s="48"/>
      <c r="AI57" s="118"/>
      <c r="AJ57" s="48"/>
      <c r="AK57" s="118"/>
      <c r="AL57" s="48"/>
      <c r="AM57" s="118"/>
      <c r="AN57" s="118"/>
      <c r="AO57" s="118"/>
      <c r="AP57" s="48"/>
      <c r="AQ57" s="118"/>
      <c r="AR57" s="48"/>
      <c r="AS57" s="118"/>
      <c r="AT57" s="118"/>
      <c r="AU57" s="118"/>
      <c r="AV57" s="48"/>
      <c r="AW57" s="118"/>
      <c r="AX57" s="118"/>
      <c r="AY57" s="118"/>
      <c r="AZ57" s="118"/>
      <c r="BA57" s="118"/>
      <c r="BB57" s="48"/>
      <c r="BC57" s="118"/>
      <c r="BD57" s="118"/>
      <c r="BE57" s="118"/>
      <c r="BF57" s="128">
        <f t="shared" si="1"/>
        <v>1405927842.4100001</v>
      </c>
      <c r="BG57" s="49">
        <f t="shared" si="0"/>
        <v>0</v>
      </c>
      <c r="BH57" s="116"/>
      <c r="BI57" s="116"/>
    </row>
    <row r="58" spans="1:61" s="56" customFormat="1" ht="60.75" thickTop="1" x14ac:dyDescent="0.25">
      <c r="A58" s="17" t="s">
        <v>55</v>
      </c>
      <c r="B58" s="17" t="s">
        <v>125</v>
      </c>
      <c r="C58" s="17" t="s">
        <v>593</v>
      </c>
      <c r="D58" s="17" t="s">
        <v>607</v>
      </c>
      <c r="E58" s="17" t="s">
        <v>608</v>
      </c>
      <c r="F58" s="17" t="s">
        <v>609</v>
      </c>
      <c r="G58" s="17" t="s">
        <v>616</v>
      </c>
      <c r="H58" s="17" t="s">
        <v>617</v>
      </c>
      <c r="I58" s="17" t="s">
        <v>67</v>
      </c>
      <c r="J58" s="21">
        <v>15</v>
      </c>
      <c r="K58" s="21">
        <v>0</v>
      </c>
      <c r="L58" s="116" t="s">
        <v>1003</v>
      </c>
      <c r="M58" s="117">
        <v>2020852500014</v>
      </c>
      <c r="N58" s="120" t="s">
        <v>999</v>
      </c>
      <c r="O58" s="118" t="s">
        <v>915</v>
      </c>
      <c r="P58" s="21">
        <v>0</v>
      </c>
      <c r="Q58" s="116"/>
      <c r="R58" s="116"/>
      <c r="S58" s="116"/>
      <c r="T58" s="116"/>
      <c r="U58" s="116"/>
      <c r="V58" s="116"/>
      <c r="W58" s="116"/>
      <c r="X58" s="116"/>
      <c r="Y58" s="116"/>
      <c r="Z58" s="48"/>
      <c r="AA58" s="118"/>
      <c r="AB58" s="118"/>
      <c r="AC58" s="118"/>
      <c r="AD58" s="48"/>
      <c r="AE58" s="119"/>
      <c r="AF58" s="48"/>
      <c r="AG58" s="118"/>
      <c r="AH58" s="48"/>
      <c r="AI58" s="118"/>
      <c r="AJ58" s="48"/>
      <c r="AK58" s="118"/>
      <c r="AL58" s="48"/>
      <c r="AM58" s="118"/>
      <c r="AN58" s="118"/>
      <c r="AO58" s="118"/>
      <c r="AP58" s="48"/>
      <c r="AQ58" s="118"/>
      <c r="AR58" s="48"/>
      <c r="AS58" s="118"/>
      <c r="AT58" s="118"/>
      <c r="AU58" s="118"/>
      <c r="AV58" s="48"/>
      <c r="AW58" s="118"/>
      <c r="AX58" s="118"/>
      <c r="AY58" s="118"/>
      <c r="AZ58" s="118"/>
      <c r="BA58" s="118"/>
      <c r="BB58" s="48"/>
      <c r="BC58" s="118"/>
      <c r="BD58" s="118"/>
      <c r="BE58" s="118"/>
      <c r="BF58" s="128">
        <f t="shared" si="1"/>
        <v>0</v>
      </c>
      <c r="BG58" s="49">
        <f t="shared" si="0"/>
        <v>0</v>
      </c>
      <c r="BH58" s="116"/>
      <c r="BI58" s="116"/>
    </row>
    <row r="59" spans="1:61" s="56" customFormat="1" ht="76.5" x14ac:dyDescent="0.25">
      <c r="A59" s="17" t="s">
        <v>55</v>
      </c>
      <c r="B59" s="17" t="s">
        <v>125</v>
      </c>
      <c r="C59" s="17" t="s">
        <v>593</v>
      </c>
      <c r="D59" s="17" t="s">
        <v>607</v>
      </c>
      <c r="E59" s="17" t="s">
        <v>618</v>
      </c>
      <c r="F59" s="17" t="s">
        <v>619</v>
      </c>
      <c r="G59" s="17" t="s">
        <v>620</v>
      </c>
      <c r="H59" s="17" t="s">
        <v>621</v>
      </c>
      <c r="I59" s="17" t="s">
        <v>67</v>
      </c>
      <c r="J59" s="21">
        <v>1</v>
      </c>
      <c r="K59" s="21">
        <v>0</v>
      </c>
      <c r="L59" s="116" t="s">
        <v>1003</v>
      </c>
      <c r="M59" s="117">
        <v>2020852500014</v>
      </c>
      <c r="N59" s="120">
        <v>0</v>
      </c>
      <c r="O59" s="118" t="s">
        <v>1052</v>
      </c>
      <c r="P59" s="21">
        <v>1</v>
      </c>
      <c r="Q59" s="116"/>
      <c r="R59" s="116"/>
      <c r="S59" s="116"/>
      <c r="T59" s="116"/>
      <c r="U59" s="116"/>
      <c r="V59" s="116"/>
      <c r="W59" s="116"/>
      <c r="X59" s="116">
        <v>1</v>
      </c>
      <c r="Y59" s="116"/>
      <c r="Z59" s="48"/>
      <c r="AA59" s="118"/>
      <c r="AB59" s="118"/>
      <c r="AC59" s="118"/>
      <c r="AD59" s="48"/>
      <c r="AE59" s="119"/>
      <c r="AF59" s="48"/>
      <c r="AG59" s="118"/>
      <c r="AH59" s="48"/>
      <c r="AI59" s="118"/>
      <c r="AJ59" s="48"/>
      <c r="AK59" s="118"/>
      <c r="AL59" s="48"/>
      <c r="AM59" s="118"/>
      <c r="AN59" s="118"/>
      <c r="AO59" s="118"/>
      <c r="AP59" s="48"/>
      <c r="AQ59" s="118"/>
      <c r="AR59" s="48"/>
      <c r="AS59" s="118"/>
      <c r="AT59" s="118"/>
      <c r="AU59" s="118"/>
      <c r="AV59" s="48"/>
      <c r="AW59" s="118"/>
      <c r="AX59" s="118"/>
      <c r="AY59" s="118"/>
      <c r="AZ59" s="118"/>
      <c r="BA59" s="118"/>
      <c r="BB59" s="48"/>
      <c r="BC59" s="118"/>
      <c r="BD59" s="118"/>
      <c r="BE59" s="118"/>
      <c r="BF59" s="128">
        <f t="shared" si="1"/>
        <v>0</v>
      </c>
      <c r="BG59" s="49">
        <f t="shared" si="0"/>
        <v>0</v>
      </c>
      <c r="BH59" s="116"/>
      <c r="BI59" s="116"/>
    </row>
    <row r="60" spans="1:61" s="56" customFormat="1" ht="76.5" x14ac:dyDescent="0.25">
      <c r="A60" s="17" t="s">
        <v>55</v>
      </c>
      <c r="B60" s="17" t="s">
        <v>125</v>
      </c>
      <c r="C60" s="17" t="s">
        <v>593</v>
      </c>
      <c r="D60" s="17" t="s">
        <v>607</v>
      </c>
      <c r="E60" s="17" t="s">
        <v>618</v>
      </c>
      <c r="F60" s="17" t="s">
        <v>622</v>
      </c>
      <c r="G60" s="17" t="s">
        <v>623</v>
      </c>
      <c r="H60" s="17" t="s">
        <v>624</v>
      </c>
      <c r="I60" s="17" t="s">
        <v>67</v>
      </c>
      <c r="J60" s="21">
        <v>1</v>
      </c>
      <c r="K60" s="21">
        <v>0</v>
      </c>
      <c r="L60" s="116" t="s">
        <v>1003</v>
      </c>
      <c r="M60" s="117">
        <v>2020852500014</v>
      </c>
      <c r="N60" s="120">
        <v>0</v>
      </c>
      <c r="O60" s="118" t="s">
        <v>915</v>
      </c>
      <c r="P60" s="21">
        <v>0</v>
      </c>
      <c r="Q60" s="116"/>
      <c r="R60" s="116"/>
      <c r="S60" s="116"/>
      <c r="T60" s="116"/>
      <c r="U60" s="116"/>
      <c r="V60" s="116"/>
      <c r="W60" s="116"/>
      <c r="X60" s="116"/>
      <c r="Y60" s="116"/>
      <c r="Z60" s="48"/>
      <c r="AA60" s="118"/>
      <c r="AB60" s="118"/>
      <c r="AC60" s="118"/>
      <c r="AD60" s="48"/>
      <c r="AE60" s="119"/>
      <c r="AF60" s="48"/>
      <c r="AG60" s="118"/>
      <c r="AH60" s="48"/>
      <c r="AI60" s="118"/>
      <c r="AJ60" s="48"/>
      <c r="AK60" s="118"/>
      <c r="AL60" s="48"/>
      <c r="AM60" s="118"/>
      <c r="AN60" s="118"/>
      <c r="AO60" s="118"/>
      <c r="AP60" s="48"/>
      <c r="AQ60" s="118"/>
      <c r="AR60" s="48"/>
      <c r="AS60" s="118"/>
      <c r="AT60" s="118"/>
      <c r="AU60" s="118"/>
      <c r="AV60" s="48"/>
      <c r="AW60" s="118"/>
      <c r="AX60" s="118"/>
      <c r="AY60" s="118"/>
      <c r="AZ60" s="118"/>
      <c r="BA60" s="118"/>
      <c r="BB60" s="48"/>
      <c r="BC60" s="118"/>
      <c r="BD60" s="118"/>
      <c r="BE60" s="118"/>
      <c r="BF60" s="128">
        <f t="shared" si="1"/>
        <v>0</v>
      </c>
      <c r="BG60" s="49">
        <f t="shared" si="0"/>
        <v>0</v>
      </c>
      <c r="BH60" s="116"/>
      <c r="BI60" s="116"/>
    </row>
    <row r="61" spans="1:61" s="56" customFormat="1" ht="114.75" x14ac:dyDescent="0.25">
      <c r="A61" s="17" t="s">
        <v>55</v>
      </c>
      <c r="B61" s="17" t="s">
        <v>125</v>
      </c>
      <c r="C61" s="17" t="s">
        <v>593</v>
      </c>
      <c r="D61" s="17" t="s">
        <v>607</v>
      </c>
      <c r="E61" s="17" t="s">
        <v>618</v>
      </c>
      <c r="F61" s="17" t="s">
        <v>619</v>
      </c>
      <c r="G61" s="17" t="s">
        <v>625</v>
      </c>
      <c r="H61" s="17" t="s">
        <v>626</v>
      </c>
      <c r="I61" s="17" t="s">
        <v>67</v>
      </c>
      <c r="J61" s="21">
        <v>3</v>
      </c>
      <c r="K61" s="21">
        <v>0</v>
      </c>
      <c r="L61" s="116" t="s">
        <v>1003</v>
      </c>
      <c r="M61" s="117">
        <v>2020852500014</v>
      </c>
      <c r="N61" s="120" t="s">
        <v>999</v>
      </c>
      <c r="O61" s="116" t="s">
        <v>1051</v>
      </c>
      <c r="P61" s="21">
        <v>1</v>
      </c>
      <c r="Q61" s="116"/>
      <c r="R61" s="116"/>
      <c r="S61" s="116"/>
      <c r="T61" s="116"/>
      <c r="U61" s="116"/>
      <c r="V61" s="116"/>
      <c r="W61" s="116"/>
      <c r="X61" s="116">
        <v>1</v>
      </c>
      <c r="Y61" s="116"/>
      <c r="Z61" s="48"/>
      <c r="AA61" s="118"/>
      <c r="AB61" s="118"/>
      <c r="AC61" s="118"/>
      <c r="AD61" s="48"/>
      <c r="AE61" s="119"/>
      <c r="AF61" s="48"/>
      <c r="AG61" s="118"/>
      <c r="AH61" s="48"/>
      <c r="AI61" s="118"/>
      <c r="AJ61" s="48"/>
      <c r="AK61" s="118"/>
      <c r="AL61" s="48"/>
      <c r="AM61" s="118"/>
      <c r="AN61" s="118"/>
      <c r="AO61" s="118"/>
      <c r="AP61" s="48"/>
      <c r="AQ61" s="118"/>
      <c r="AR61" s="48"/>
      <c r="AS61" s="118"/>
      <c r="AT61" s="118"/>
      <c r="AU61" s="118"/>
      <c r="AV61" s="48"/>
      <c r="AW61" s="118"/>
      <c r="AX61" s="118"/>
      <c r="AY61" s="118"/>
      <c r="AZ61" s="118"/>
      <c r="BA61" s="118"/>
      <c r="BB61" s="48"/>
      <c r="BC61" s="118"/>
      <c r="BD61" s="118"/>
      <c r="BE61" s="118"/>
      <c r="BF61" s="128">
        <f t="shared" si="1"/>
        <v>0</v>
      </c>
      <c r="BG61" s="49">
        <f t="shared" si="0"/>
        <v>0</v>
      </c>
      <c r="BH61" s="116"/>
      <c r="BI61" s="116"/>
    </row>
    <row r="62" spans="1:61" s="56" customFormat="1" ht="60" x14ac:dyDescent="0.25">
      <c r="A62" s="17" t="s">
        <v>55</v>
      </c>
      <c r="B62" s="17" t="s">
        <v>125</v>
      </c>
      <c r="C62" s="17" t="s">
        <v>593</v>
      </c>
      <c r="D62" s="17" t="s">
        <v>607</v>
      </c>
      <c r="E62" s="17" t="s">
        <v>618</v>
      </c>
      <c r="F62" s="17" t="s">
        <v>619</v>
      </c>
      <c r="G62" s="17" t="s">
        <v>627</v>
      </c>
      <c r="H62" s="17" t="s">
        <v>628</v>
      </c>
      <c r="I62" s="17" t="s">
        <v>67</v>
      </c>
      <c r="J62" s="21">
        <v>2</v>
      </c>
      <c r="K62" s="21">
        <v>0</v>
      </c>
      <c r="L62" s="116" t="s">
        <v>1003</v>
      </c>
      <c r="M62" s="117">
        <v>2020852500014</v>
      </c>
      <c r="N62" s="120" t="s">
        <v>999</v>
      </c>
      <c r="O62" s="118" t="s">
        <v>915</v>
      </c>
      <c r="P62" s="21">
        <v>0</v>
      </c>
      <c r="Q62" s="116"/>
      <c r="R62" s="116"/>
      <c r="S62" s="116"/>
      <c r="T62" s="116"/>
      <c r="U62" s="116"/>
      <c r="V62" s="116"/>
      <c r="W62" s="116"/>
      <c r="X62" s="116"/>
      <c r="Y62" s="116"/>
      <c r="Z62" s="48"/>
      <c r="AA62" s="118"/>
      <c r="AB62" s="118"/>
      <c r="AC62" s="118"/>
      <c r="AD62" s="48"/>
      <c r="AE62" s="119"/>
      <c r="AF62" s="48"/>
      <c r="AG62" s="118"/>
      <c r="AH62" s="48"/>
      <c r="AI62" s="118"/>
      <c r="AJ62" s="48"/>
      <c r="AK62" s="118"/>
      <c r="AL62" s="48"/>
      <c r="AM62" s="118"/>
      <c r="AN62" s="118"/>
      <c r="AO62" s="118"/>
      <c r="AP62" s="48"/>
      <c r="AQ62" s="118"/>
      <c r="AR62" s="48"/>
      <c r="AS62" s="118"/>
      <c r="AT62" s="118"/>
      <c r="AU62" s="118"/>
      <c r="AV62" s="48"/>
      <c r="AW62" s="118"/>
      <c r="AX62" s="118"/>
      <c r="AY62" s="118"/>
      <c r="AZ62" s="118"/>
      <c r="BA62" s="118"/>
      <c r="BB62" s="48"/>
      <c r="BC62" s="118"/>
      <c r="BD62" s="118"/>
      <c r="BE62" s="118"/>
      <c r="BF62" s="128">
        <f t="shared" si="1"/>
        <v>0</v>
      </c>
      <c r="BG62" s="49">
        <f t="shared" si="0"/>
        <v>0</v>
      </c>
      <c r="BH62" s="116"/>
      <c r="BI62" s="116"/>
    </row>
    <row r="63" spans="1:61" s="56" customFormat="1" ht="89.25" x14ac:dyDescent="0.25">
      <c r="A63" s="17" t="s">
        <v>55</v>
      </c>
      <c r="B63" s="17" t="s">
        <v>125</v>
      </c>
      <c r="C63" s="17" t="s">
        <v>593</v>
      </c>
      <c r="D63" s="17" t="s">
        <v>607</v>
      </c>
      <c r="E63" s="17" t="s">
        <v>618</v>
      </c>
      <c r="F63" s="17" t="s">
        <v>619</v>
      </c>
      <c r="G63" s="17" t="s">
        <v>629</v>
      </c>
      <c r="H63" s="17" t="s">
        <v>630</v>
      </c>
      <c r="I63" s="17" t="s">
        <v>67</v>
      </c>
      <c r="J63" s="21">
        <v>3</v>
      </c>
      <c r="K63" s="21">
        <v>0</v>
      </c>
      <c r="L63" s="116" t="s">
        <v>1003</v>
      </c>
      <c r="M63" s="117">
        <v>2020852500014</v>
      </c>
      <c r="N63" s="120" t="s">
        <v>999</v>
      </c>
      <c r="O63" s="118" t="s">
        <v>915</v>
      </c>
      <c r="P63" s="21">
        <v>0</v>
      </c>
      <c r="Q63" s="116"/>
      <c r="R63" s="116"/>
      <c r="S63" s="116"/>
      <c r="T63" s="116"/>
      <c r="U63" s="116"/>
      <c r="V63" s="116"/>
      <c r="W63" s="116"/>
      <c r="X63" s="116"/>
      <c r="Y63" s="116"/>
      <c r="Z63" s="48"/>
      <c r="AA63" s="118"/>
      <c r="AB63" s="118"/>
      <c r="AC63" s="118"/>
      <c r="AD63" s="48"/>
      <c r="AE63" s="119"/>
      <c r="AF63" s="48"/>
      <c r="AG63" s="118"/>
      <c r="AH63" s="48"/>
      <c r="AI63" s="118"/>
      <c r="AJ63" s="48"/>
      <c r="AK63" s="118"/>
      <c r="AL63" s="48"/>
      <c r="AM63" s="118"/>
      <c r="AN63" s="118"/>
      <c r="AO63" s="118"/>
      <c r="AP63" s="48"/>
      <c r="AQ63" s="118"/>
      <c r="AR63" s="48"/>
      <c r="AS63" s="118"/>
      <c r="AT63" s="118"/>
      <c r="AU63" s="118"/>
      <c r="AV63" s="48"/>
      <c r="AW63" s="118"/>
      <c r="AX63" s="118"/>
      <c r="AY63" s="118"/>
      <c r="AZ63" s="118"/>
      <c r="BA63" s="118"/>
      <c r="BB63" s="48"/>
      <c r="BC63" s="118"/>
      <c r="BD63" s="118"/>
      <c r="BE63" s="118"/>
      <c r="BF63" s="128">
        <f t="shared" si="1"/>
        <v>0</v>
      </c>
      <c r="BG63" s="49">
        <f t="shared" si="0"/>
        <v>0</v>
      </c>
      <c r="BH63" s="116"/>
      <c r="BI63" s="116"/>
    </row>
    <row r="64" spans="1:61" s="56" customFormat="1" ht="72" x14ac:dyDescent="0.25">
      <c r="A64" s="17" t="s">
        <v>55</v>
      </c>
      <c r="B64" s="17" t="s">
        <v>125</v>
      </c>
      <c r="C64" s="17" t="s">
        <v>593</v>
      </c>
      <c r="D64" s="17" t="s">
        <v>631</v>
      </c>
      <c r="E64" s="17" t="s">
        <v>632</v>
      </c>
      <c r="F64" s="17" t="s">
        <v>633</v>
      </c>
      <c r="G64" s="17" t="s">
        <v>634</v>
      </c>
      <c r="H64" s="17" t="s">
        <v>451</v>
      </c>
      <c r="I64" s="17" t="s">
        <v>67</v>
      </c>
      <c r="J64" s="21">
        <v>1</v>
      </c>
      <c r="K64" s="21">
        <v>0</v>
      </c>
      <c r="L64" s="116" t="s">
        <v>813</v>
      </c>
      <c r="M64" s="117">
        <v>2020852500019</v>
      </c>
      <c r="N64" s="120">
        <v>14000000</v>
      </c>
      <c r="O64" s="116" t="s">
        <v>1020</v>
      </c>
      <c r="P64" s="21">
        <v>1</v>
      </c>
      <c r="Q64" s="116"/>
      <c r="R64" s="116">
        <v>1</v>
      </c>
      <c r="S64" s="154">
        <v>1</v>
      </c>
      <c r="T64" s="116"/>
      <c r="U64" s="116"/>
      <c r="V64" s="116"/>
      <c r="W64" s="116"/>
      <c r="X64" s="116"/>
      <c r="Y64" s="116"/>
      <c r="Z64" s="48">
        <v>14000000</v>
      </c>
      <c r="AA64" s="118">
        <v>13750000</v>
      </c>
      <c r="AB64" s="118"/>
      <c r="AC64" s="118"/>
      <c r="AD64" s="48"/>
      <c r="AE64" s="119"/>
      <c r="AF64" s="48"/>
      <c r="AG64" s="118"/>
      <c r="AH64" s="48"/>
      <c r="AI64" s="118"/>
      <c r="AJ64" s="48"/>
      <c r="AK64" s="118"/>
      <c r="AL64" s="48"/>
      <c r="AM64" s="118"/>
      <c r="AN64" s="118"/>
      <c r="AO64" s="118"/>
      <c r="AP64" s="48"/>
      <c r="AQ64" s="118"/>
      <c r="AR64" s="48"/>
      <c r="AS64" s="118"/>
      <c r="AT64" s="118"/>
      <c r="AU64" s="118"/>
      <c r="AV64" s="48"/>
      <c r="AW64" s="118"/>
      <c r="AX64" s="118"/>
      <c r="AY64" s="118"/>
      <c r="AZ64" s="118"/>
      <c r="BA64" s="118"/>
      <c r="BB64" s="48"/>
      <c r="BC64" s="118"/>
      <c r="BD64" s="118"/>
      <c r="BE64" s="118"/>
      <c r="BF64" s="128">
        <f t="shared" si="1"/>
        <v>14000000</v>
      </c>
      <c r="BG64" s="49">
        <f t="shared" si="0"/>
        <v>13750000</v>
      </c>
      <c r="BH64" s="153" t="s">
        <v>1106</v>
      </c>
      <c r="BI64" s="116" t="s">
        <v>998</v>
      </c>
    </row>
    <row r="65" spans="1:61" s="56" customFormat="1" ht="89.25" x14ac:dyDescent="0.25">
      <c r="A65" s="17" t="s">
        <v>55</v>
      </c>
      <c r="B65" s="17" t="s">
        <v>125</v>
      </c>
      <c r="C65" s="17" t="s">
        <v>593</v>
      </c>
      <c r="D65" s="17" t="s">
        <v>631</v>
      </c>
      <c r="E65" s="17" t="s">
        <v>632</v>
      </c>
      <c r="F65" s="17" t="s">
        <v>633</v>
      </c>
      <c r="G65" s="17" t="s">
        <v>635</v>
      </c>
      <c r="H65" s="17" t="s">
        <v>636</v>
      </c>
      <c r="I65" s="17" t="s">
        <v>589</v>
      </c>
      <c r="J65" s="21">
        <v>20</v>
      </c>
      <c r="K65" s="21">
        <v>0</v>
      </c>
      <c r="L65" s="116" t="s">
        <v>813</v>
      </c>
      <c r="M65" s="117">
        <v>2020852500019</v>
      </c>
      <c r="N65" s="120" t="s">
        <v>999</v>
      </c>
      <c r="O65" s="116" t="s">
        <v>1050</v>
      </c>
      <c r="P65" s="21">
        <v>5</v>
      </c>
      <c r="Q65" s="116"/>
      <c r="R65" s="116"/>
      <c r="S65" s="116"/>
      <c r="T65" s="116"/>
      <c r="U65" s="116"/>
      <c r="V65" s="116"/>
      <c r="W65" s="116"/>
      <c r="X65" s="116">
        <v>5</v>
      </c>
      <c r="Y65" s="116"/>
      <c r="Z65" s="48"/>
      <c r="AA65" s="118"/>
      <c r="AB65" s="118"/>
      <c r="AC65" s="118"/>
      <c r="AD65" s="48"/>
      <c r="AE65" s="119"/>
      <c r="AF65" s="48"/>
      <c r="AG65" s="118"/>
      <c r="AH65" s="48"/>
      <c r="AI65" s="118"/>
      <c r="AJ65" s="48"/>
      <c r="AK65" s="118"/>
      <c r="AL65" s="48"/>
      <c r="AM65" s="118"/>
      <c r="AN65" s="118"/>
      <c r="AO65" s="118"/>
      <c r="AP65" s="48"/>
      <c r="AQ65" s="118"/>
      <c r="AR65" s="48"/>
      <c r="AS65" s="118"/>
      <c r="AT65" s="118"/>
      <c r="AU65" s="118"/>
      <c r="AV65" s="48"/>
      <c r="AW65" s="118"/>
      <c r="AX65" s="118"/>
      <c r="AY65" s="118"/>
      <c r="AZ65" s="118"/>
      <c r="BA65" s="118"/>
      <c r="BB65" s="48"/>
      <c r="BC65" s="118"/>
      <c r="BD65" s="118"/>
      <c r="BE65" s="118"/>
      <c r="BF65" s="128">
        <f t="shared" si="1"/>
        <v>0</v>
      </c>
      <c r="BG65" s="49">
        <f t="shared" si="0"/>
        <v>0</v>
      </c>
      <c r="BH65" s="116"/>
      <c r="BI65" s="116"/>
    </row>
    <row r="66" spans="1:61" s="56" customFormat="1" ht="89.25" x14ac:dyDescent="0.25">
      <c r="A66" s="17" t="s">
        <v>55</v>
      </c>
      <c r="B66" s="17" t="s">
        <v>125</v>
      </c>
      <c r="C66" s="17" t="s">
        <v>593</v>
      </c>
      <c r="D66" s="17" t="s">
        <v>631</v>
      </c>
      <c r="E66" s="17" t="s">
        <v>632</v>
      </c>
      <c r="F66" s="17" t="s">
        <v>633</v>
      </c>
      <c r="G66" s="17" t="s">
        <v>640</v>
      </c>
      <c r="H66" s="17" t="s">
        <v>641</v>
      </c>
      <c r="I66" s="17" t="s">
        <v>67</v>
      </c>
      <c r="J66" s="21">
        <v>5</v>
      </c>
      <c r="K66" s="21">
        <v>0</v>
      </c>
      <c r="L66" s="116" t="s">
        <v>813</v>
      </c>
      <c r="M66" s="117">
        <v>2020852500019</v>
      </c>
      <c r="N66" s="120" t="s">
        <v>999</v>
      </c>
      <c r="O66" s="116" t="s">
        <v>1049</v>
      </c>
      <c r="P66" s="21">
        <v>1</v>
      </c>
      <c r="Q66" s="116"/>
      <c r="R66" s="116"/>
      <c r="S66" s="116"/>
      <c r="T66" s="116"/>
      <c r="U66" s="116"/>
      <c r="V66" s="116"/>
      <c r="W66" s="116"/>
      <c r="X66" s="116">
        <v>1</v>
      </c>
      <c r="Y66" s="116"/>
      <c r="Z66" s="48"/>
      <c r="AA66" s="118"/>
      <c r="AB66" s="118"/>
      <c r="AC66" s="118"/>
      <c r="AD66" s="48"/>
      <c r="AE66" s="119"/>
      <c r="AF66" s="48"/>
      <c r="AG66" s="118"/>
      <c r="AH66" s="48"/>
      <c r="AI66" s="118"/>
      <c r="AJ66" s="48"/>
      <c r="AK66" s="118"/>
      <c r="AL66" s="48"/>
      <c r="AM66" s="118"/>
      <c r="AN66" s="118"/>
      <c r="AO66" s="118"/>
      <c r="AP66" s="48"/>
      <c r="AQ66" s="118"/>
      <c r="AR66" s="48"/>
      <c r="AS66" s="118"/>
      <c r="AT66" s="118"/>
      <c r="AU66" s="118"/>
      <c r="AV66" s="48"/>
      <c r="AW66" s="118"/>
      <c r="AX66" s="118"/>
      <c r="AY66" s="118"/>
      <c r="AZ66" s="118"/>
      <c r="BA66" s="118"/>
      <c r="BB66" s="48"/>
      <c r="BC66" s="118"/>
      <c r="BD66" s="118"/>
      <c r="BE66" s="118"/>
      <c r="BF66" s="128">
        <f t="shared" si="1"/>
        <v>0</v>
      </c>
      <c r="BG66" s="49">
        <f t="shared" si="0"/>
        <v>0</v>
      </c>
      <c r="BH66" s="116"/>
      <c r="BI66" s="116"/>
    </row>
    <row r="67" spans="1:61" s="56" customFormat="1" ht="60" x14ac:dyDescent="0.25">
      <c r="A67" s="17" t="s">
        <v>55</v>
      </c>
      <c r="B67" s="17" t="s">
        <v>125</v>
      </c>
      <c r="C67" s="17" t="s">
        <v>593</v>
      </c>
      <c r="D67" s="17" t="s">
        <v>631</v>
      </c>
      <c r="E67" s="17" t="s">
        <v>632</v>
      </c>
      <c r="F67" s="17" t="s">
        <v>633</v>
      </c>
      <c r="G67" s="17" t="s">
        <v>642</v>
      </c>
      <c r="H67" s="17" t="s">
        <v>86</v>
      </c>
      <c r="I67" s="17" t="s">
        <v>67</v>
      </c>
      <c r="J67" s="21">
        <v>4</v>
      </c>
      <c r="K67" s="21">
        <v>1</v>
      </c>
      <c r="L67" s="116" t="s">
        <v>813</v>
      </c>
      <c r="M67" s="117">
        <v>2020852500019</v>
      </c>
      <c r="N67" s="120">
        <v>5000000</v>
      </c>
      <c r="O67" s="118" t="s">
        <v>1021</v>
      </c>
      <c r="P67" s="21">
        <v>1</v>
      </c>
      <c r="Q67" s="116"/>
      <c r="R67" s="116"/>
      <c r="S67" s="116"/>
      <c r="T67" s="116"/>
      <c r="U67" s="116"/>
      <c r="V67" s="116"/>
      <c r="W67" s="116"/>
      <c r="X67" s="116">
        <v>1</v>
      </c>
      <c r="Y67" s="116"/>
      <c r="Z67" s="48">
        <v>5000000</v>
      </c>
      <c r="AA67" s="118"/>
      <c r="AB67" s="118"/>
      <c r="AC67" s="118"/>
      <c r="AD67" s="48"/>
      <c r="AE67" s="119"/>
      <c r="AF67" s="48"/>
      <c r="AG67" s="118"/>
      <c r="AH67" s="48"/>
      <c r="AI67" s="118"/>
      <c r="AJ67" s="48"/>
      <c r="AK67" s="118"/>
      <c r="AL67" s="48"/>
      <c r="AM67" s="118"/>
      <c r="AN67" s="118"/>
      <c r="AO67" s="118"/>
      <c r="AP67" s="48"/>
      <c r="AQ67" s="118"/>
      <c r="AR67" s="48"/>
      <c r="AS67" s="118"/>
      <c r="AT67" s="118"/>
      <c r="AU67" s="118"/>
      <c r="AV67" s="48"/>
      <c r="AW67" s="118"/>
      <c r="AX67" s="118"/>
      <c r="AY67" s="118"/>
      <c r="AZ67" s="118"/>
      <c r="BA67" s="118"/>
      <c r="BB67" s="48"/>
      <c r="BC67" s="118"/>
      <c r="BD67" s="118"/>
      <c r="BE67" s="118"/>
      <c r="BF67" s="128">
        <f t="shared" si="1"/>
        <v>5000000</v>
      </c>
      <c r="BG67" s="49">
        <f t="shared" si="0"/>
        <v>0</v>
      </c>
      <c r="BH67" s="116"/>
      <c r="BI67" s="116" t="s">
        <v>998</v>
      </c>
    </row>
    <row r="68" spans="1:61" s="56" customFormat="1" ht="63.75" x14ac:dyDescent="0.25">
      <c r="A68" s="17" t="s">
        <v>55</v>
      </c>
      <c r="B68" s="17" t="s">
        <v>125</v>
      </c>
      <c r="C68" s="17" t="s">
        <v>593</v>
      </c>
      <c r="D68" s="17" t="s">
        <v>631</v>
      </c>
      <c r="E68" s="17" t="s">
        <v>632</v>
      </c>
      <c r="F68" s="17" t="s">
        <v>633</v>
      </c>
      <c r="G68" s="17" t="s">
        <v>643</v>
      </c>
      <c r="H68" s="17" t="s">
        <v>644</v>
      </c>
      <c r="I68" s="17" t="s">
        <v>67</v>
      </c>
      <c r="J68" s="21">
        <v>1</v>
      </c>
      <c r="K68" s="21">
        <v>0</v>
      </c>
      <c r="L68" s="116" t="s">
        <v>813</v>
      </c>
      <c r="M68" s="117">
        <v>2020852500019</v>
      </c>
      <c r="N68" s="120">
        <v>1000000</v>
      </c>
      <c r="O68" s="116" t="s">
        <v>1022</v>
      </c>
      <c r="P68" s="21">
        <v>1</v>
      </c>
      <c r="Q68" s="116"/>
      <c r="R68" s="116"/>
      <c r="S68" s="116"/>
      <c r="T68" s="116"/>
      <c r="U68" s="116"/>
      <c r="V68" s="116"/>
      <c r="W68" s="116"/>
      <c r="X68" s="116">
        <v>1</v>
      </c>
      <c r="Y68" s="116"/>
      <c r="Z68" s="48">
        <v>1000000</v>
      </c>
      <c r="AA68" s="118"/>
      <c r="AB68" s="118"/>
      <c r="AC68" s="118"/>
      <c r="AD68" s="48"/>
      <c r="AE68" s="119"/>
      <c r="AF68" s="48"/>
      <c r="AG68" s="118"/>
      <c r="AH68" s="48"/>
      <c r="AI68" s="118"/>
      <c r="AJ68" s="48"/>
      <c r="AK68" s="118"/>
      <c r="AL68" s="48"/>
      <c r="AM68" s="118"/>
      <c r="AN68" s="118"/>
      <c r="AO68" s="118"/>
      <c r="AP68" s="48"/>
      <c r="AQ68" s="118"/>
      <c r="AR68" s="48"/>
      <c r="AS68" s="118"/>
      <c r="AT68" s="118"/>
      <c r="AU68" s="118"/>
      <c r="AV68" s="48"/>
      <c r="AW68" s="118"/>
      <c r="AX68" s="118"/>
      <c r="AY68" s="118"/>
      <c r="AZ68" s="118"/>
      <c r="BA68" s="118"/>
      <c r="BB68" s="48"/>
      <c r="BC68" s="118"/>
      <c r="BD68" s="118"/>
      <c r="BE68" s="118"/>
      <c r="BF68" s="128">
        <f t="shared" si="1"/>
        <v>1000000</v>
      </c>
      <c r="BG68" s="49">
        <f t="shared" si="0"/>
        <v>0</v>
      </c>
      <c r="BH68" s="116"/>
      <c r="BI68" s="116" t="s">
        <v>998</v>
      </c>
    </row>
    <row r="69" spans="1:61" s="56" customFormat="1" ht="89.25" x14ac:dyDescent="0.25">
      <c r="A69" s="17" t="s">
        <v>55</v>
      </c>
      <c r="B69" s="17" t="s">
        <v>125</v>
      </c>
      <c r="C69" s="17" t="s">
        <v>593</v>
      </c>
      <c r="D69" s="17" t="s">
        <v>631</v>
      </c>
      <c r="E69" s="17" t="s">
        <v>632</v>
      </c>
      <c r="F69" s="17" t="s">
        <v>633</v>
      </c>
      <c r="G69" s="17" t="s">
        <v>645</v>
      </c>
      <c r="H69" s="17" t="s">
        <v>644</v>
      </c>
      <c r="I69" s="17" t="s">
        <v>589</v>
      </c>
      <c r="J69" s="21">
        <v>1</v>
      </c>
      <c r="K69" s="21">
        <v>0</v>
      </c>
      <c r="L69" s="116" t="s">
        <v>813</v>
      </c>
      <c r="M69" s="117">
        <v>2020852500019</v>
      </c>
      <c r="N69" s="120" t="s">
        <v>999</v>
      </c>
      <c r="O69" s="116" t="s">
        <v>1048</v>
      </c>
      <c r="P69" s="21">
        <v>1</v>
      </c>
      <c r="Q69" s="116"/>
      <c r="R69" s="116"/>
      <c r="S69" s="116"/>
      <c r="T69" s="116"/>
      <c r="U69" s="116"/>
      <c r="V69" s="116"/>
      <c r="W69" s="116"/>
      <c r="X69" s="116">
        <v>1</v>
      </c>
      <c r="Y69" s="116"/>
      <c r="Z69" s="48"/>
      <c r="AA69" s="118"/>
      <c r="AB69" s="118"/>
      <c r="AC69" s="118"/>
      <c r="AD69" s="48"/>
      <c r="AE69" s="119"/>
      <c r="AF69" s="48"/>
      <c r="AG69" s="118"/>
      <c r="AH69" s="48"/>
      <c r="AI69" s="118"/>
      <c r="AJ69" s="48"/>
      <c r="AK69" s="118"/>
      <c r="AL69" s="48"/>
      <c r="AM69" s="118"/>
      <c r="AN69" s="118"/>
      <c r="AO69" s="118"/>
      <c r="AP69" s="48"/>
      <c r="AQ69" s="118"/>
      <c r="AR69" s="48"/>
      <c r="AS69" s="118"/>
      <c r="AT69" s="118"/>
      <c r="AU69" s="118"/>
      <c r="AV69" s="48"/>
      <c r="AW69" s="118"/>
      <c r="AX69" s="118"/>
      <c r="AY69" s="118"/>
      <c r="AZ69" s="118"/>
      <c r="BA69" s="118"/>
      <c r="BB69" s="48"/>
      <c r="BC69" s="118"/>
      <c r="BD69" s="118"/>
      <c r="BE69" s="118"/>
      <c r="BF69" s="128">
        <f t="shared" si="1"/>
        <v>0</v>
      </c>
      <c r="BG69" s="49">
        <f t="shared" si="0"/>
        <v>0</v>
      </c>
      <c r="BH69" s="116"/>
      <c r="BI69" s="116"/>
    </row>
    <row r="70" spans="1:61" s="56" customFormat="1" ht="132" x14ac:dyDescent="0.25">
      <c r="A70" s="17" t="s">
        <v>55</v>
      </c>
      <c r="B70" s="17" t="s">
        <v>125</v>
      </c>
      <c r="C70" s="17" t="s">
        <v>593</v>
      </c>
      <c r="D70" s="17" t="s">
        <v>656</v>
      </c>
      <c r="E70" s="17" t="s">
        <v>657</v>
      </c>
      <c r="F70" s="17" t="s">
        <v>658</v>
      </c>
      <c r="G70" s="17" t="s">
        <v>659</v>
      </c>
      <c r="H70" s="17" t="s">
        <v>660</v>
      </c>
      <c r="I70" s="17" t="s">
        <v>67</v>
      </c>
      <c r="J70" s="21">
        <v>3</v>
      </c>
      <c r="K70" s="21">
        <v>0</v>
      </c>
      <c r="L70" s="116" t="s">
        <v>1014</v>
      </c>
      <c r="M70" s="116" t="s">
        <v>1001</v>
      </c>
      <c r="N70" s="120" t="s">
        <v>1001</v>
      </c>
      <c r="O70" s="118" t="s">
        <v>1077</v>
      </c>
      <c r="P70" s="21">
        <v>1</v>
      </c>
      <c r="Q70" s="116"/>
      <c r="R70" s="116">
        <v>1</v>
      </c>
      <c r="S70" s="154">
        <v>1</v>
      </c>
      <c r="T70" s="116"/>
      <c r="U70" s="116"/>
      <c r="V70" s="116"/>
      <c r="W70" s="116"/>
      <c r="X70" s="116"/>
      <c r="Y70" s="116"/>
      <c r="Z70" s="48"/>
      <c r="AA70" s="118"/>
      <c r="AB70" s="118"/>
      <c r="AC70" s="118"/>
      <c r="AD70" s="48"/>
      <c r="AE70" s="119"/>
      <c r="AF70" s="48"/>
      <c r="AG70" s="118"/>
      <c r="AH70" s="48"/>
      <c r="AI70" s="118"/>
      <c r="AJ70" s="48"/>
      <c r="AK70" s="118"/>
      <c r="AL70" s="48"/>
      <c r="AM70" s="118"/>
      <c r="AN70" s="118"/>
      <c r="AO70" s="118"/>
      <c r="AP70" s="48">
        <v>45000000</v>
      </c>
      <c r="AQ70" s="118">
        <v>33000000</v>
      </c>
      <c r="AR70" s="48"/>
      <c r="AS70" s="118"/>
      <c r="AT70" s="118"/>
      <c r="AU70" s="118"/>
      <c r="AV70" s="48"/>
      <c r="AW70" s="118"/>
      <c r="AX70" s="118"/>
      <c r="AY70" s="118"/>
      <c r="AZ70" s="118"/>
      <c r="BA70" s="118"/>
      <c r="BB70" s="48"/>
      <c r="BC70" s="118"/>
      <c r="BD70" s="118"/>
      <c r="BE70" s="118"/>
      <c r="BF70" s="128">
        <f t="shared" si="1"/>
        <v>45000000</v>
      </c>
      <c r="BG70" s="49">
        <f t="shared" si="0"/>
        <v>33000000</v>
      </c>
      <c r="BH70" s="153" t="s">
        <v>1107</v>
      </c>
      <c r="BI70" s="116"/>
    </row>
    <row r="71" spans="1:61" s="56" customFormat="1" ht="63.75" x14ac:dyDescent="0.25">
      <c r="A71" s="17" t="s">
        <v>56</v>
      </c>
      <c r="B71" s="17" t="s">
        <v>125</v>
      </c>
      <c r="C71" s="17" t="s">
        <v>593</v>
      </c>
      <c r="D71" s="17" t="s">
        <v>734</v>
      </c>
      <c r="E71" s="17" t="s">
        <v>735</v>
      </c>
      <c r="F71" s="17" t="s">
        <v>736</v>
      </c>
      <c r="G71" s="17" t="s">
        <v>741</v>
      </c>
      <c r="H71" s="17" t="s">
        <v>742</v>
      </c>
      <c r="I71" s="17" t="s">
        <v>67</v>
      </c>
      <c r="J71" s="21">
        <v>4</v>
      </c>
      <c r="K71" s="21">
        <v>1</v>
      </c>
      <c r="L71" s="116" t="s">
        <v>1023</v>
      </c>
      <c r="M71" s="117">
        <v>2020852500013</v>
      </c>
      <c r="N71" s="120">
        <v>80000000</v>
      </c>
      <c r="O71" s="116" t="s">
        <v>1024</v>
      </c>
      <c r="P71" s="21">
        <v>1</v>
      </c>
      <c r="Q71" s="116"/>
      <c r="R71" s="116"/>
      <c r="S71" s="116"/>
      <c r="T71" s="116">
        <v>1</v>
      </c>
      <c r="U71" s="154">
        <v>1</v>
      </c>
      <c r="V71" s="116"/>
      <c r="W71" s="116"/>
      <c r="X71" s="116"/>
      <c r="Y71" s="116"/>
      <c r="Z71" s="48">
        <v>5000000</v>
      </c>
      <c r="AA71" s="118"/>
      <c r="AB71" s="118">
        <v>75000000</v>
      </c>
      <c r="AC71" s="118">
        <v>75000000</v>
      </c>
      <c r="AD71" s="48"/>
      <c r="AE71" s="119"/>
      <c r="AF71" s="48"/>
      <c r="AG71" s="118"/>
      <c r="AH71" s="48"/>
      <c r="AI71" s="118"/>
      <c r="AJ71" s="48"/>
      <c r="AK71" s="118"/>
      <c r="AL71" s="48"/>
      <c r="AM71" s="118"/>
      <c r="AN71" s="118"/>
      <c r="AO71" s="118"/>
      <c r="AP71" s="48"/>
      <c r="AQ71" s="118"/>
      <c r="AR71" s="48"/>
      <c r="AS71" s="118"/>
      <c r="AT71" s="118"/>
      <c r="AU71" s="118"/>
      <c r="AV71" s="48"/>
      <c r="AW71" s="118"/>
      <c r="AX71" s="118"/>
      <c r="AY71" s="118"/>
      <c r="AZ71" s="118"/>
      <c r="BA71" s="118"/>
      <c r="BB71" s="48"/>
      <c r="BC71" s="118"/>
      <c r="BD71" s="118"/>
      <c r="BE71" s="118"/>
      <c r="BF71" s="128">
        <f t="shared" si="1"/>
        <v>80000000</v>
      </c>
      <c r="BG71" s="49">
        <f t="shared" si="0"/>
        <v>75000000</v>
      </c>
      <c r="BH71" s="116" t="s">
        <v>1155</v>
      </c>
      <c r="BI71" s="116" t="s">
        <v>998</v>
      </c>
    </row>
    <row r="72" spans="1:61" s="56" customFormat="1" ht="156" x14ac:dyDescent="0.25">
      <c r="A72" s="17" t="s">
        <v>56</v>
      </c>
      <c r="B72" s="17" t="s">
        <v>125</v>
      </c>
      <c r="C72" s="17" t="s">
        <v>593</v>
      </c>
      <c r="D72" s="17" t="s">
        <v>734</v>
      </c>
      <c r="E72" s="17" t="s">
        <v>735</v>
      </c>
      <c r="F72" s="17" t="s">
        <v>736</v>
      </c>
      <c r="G72" s="17" t="s">
        <v>743</v>
      </c>
      <c r="H72" s="17" t="s">
        <v>744</v>
      </c>
      <c r="I72" s="17" t="s">
        <v>745</v>
      </c>
      <c r="J72" s="166">
        <v>1</v>
      </c>
      <c r="K72" s="21">
        <v>100</v>
      </c>
      <c r="L72" s="116" t="s">
        <v>1023</v>
      </c>
      <c r="M72" s="117">
        <v>2020852500013</v>
      </c>
      <c r="N72" s="120">
        <v>43000000</v>
      </c>
      <c r="O72" s="116" t="s">
        <v>1025</v>
      </c>
      <c r="P72" s="166">
        <v>1</v>
      </c>
      <c r="Q72" s="116"/>
      <c r="R72" s="167">
        <v>1</v>
      </c>
      <c r="S72" s="278">
        <v>1</v>
      </c>
      <c r="T72" s="167">
        <v>1</v>
      </c>
      <c r="U72" s="278">
        <v>1</v>
      </c>
      <c r="V72" s="167">
        <v>1</v>
      </c>
      <c r="W72" s="116"/>
      <c r="X72" s="167">
        <v>1</v>
      </c>
      <c r="Y72" s="116"/>
      <c r="Z72" s="48">
        <v>43000000</v>
      </c>
      <c r="AA72" s="118">
        <v>12159812</v>
      </c>
      <c r="AB72" s="118"/>
      <c r="AC72" s="118"/>
      <c r="AD72" s="48"/>
      <c r="AE72" s="119"/>
      <c r="AF72" s="48"/>
      <c r="AG72" s="118"/>
      <c r="AH72" s="48"/>
      <c r="AI72" s="118"/>
      <c r="AJ72" s="48"/>
      <c r="AK72" s="118"/>
      <c r="AL72" s="48"/>
      <c r="AM72" s="118"/>
      <c r="AN72" s="118"/>
      <c r="AO72" s="118"/>
      <c r="AP72" s="48"/>
      <c r="AQ72" s="118"/>
      <c r="AR72" s="48"/>
      <c r="AS72" s="118"/>
      <c r="AT72" s="118"/>
      <c r="AU72" s="118"/>
      <c r="AV72" s="48"/>
      <c r="AW72" s="118"/>
      <c r="AX72" s="118"/>
      <c r="AY72" s="118"/>
      <c r="AZ72" s="118"/>
      <c r="BA72" s="118"/>
      <c r="BB72" s="48"/>
      <c r="BC72" s="118"/>
      <c r="BD72" s="118"/>
      <c r="BE72" s="118"/>
      <c r="BF72" s="128">
        <f t="shared" si="1"/>
        <v>43000000</v>
      </c>
      <c r="BG72" s="49">
        <f t="shared" si="0"/>
        <v>12159812</v>
      </c>
      <c r="BH72" s="153" t="s">
        <v>1108</v>
      </c>
      <c r="BI72" s="116"/>
    </row>
    <row r="73" spans="1:61" s="56" customFormat="1" ht="76.5" x14ac:dyDescent="0.25">
      <c r="A73" s="17" t="s">
        <v>56</v>
      </c>
      <c r="B73" s="17" t="s">
        <v>125</v>
      </c>
      <c r="C73" s="17" t="s">
        <v>593</v>
      </c>
      <c r="D73" s="17" t="s">
        <v>734</v>
      </c>
      <c r="E73" s="17" t="s">
        <v>735</v>
      </c>
      <c r="F73" s="17" t="s">
        <v>736</v>
      </c>
      <c r="G73" s="17" t="s">
        <v>746</v>
      </c>
      <c r="H73" s="17" t="s">
        <v>747</v>
      </c>
      <c r="I73" s="17" t="s">
        <v>67</v>
      </c>
      <c r="J73" s="21">
        <v>1</v>
      </c>
      <c r="K73" s="21">
        <v>0</v>
      </c>
      <c r="L73" s="116" t="s">
        <v>1023</v>
      </c>
      <c r="M73" s="117">
        <v>2020852500013</v>
      </c>
      <c r="N73" s="120" t="s">
        <v>999</v>
      </c>
      <c r="O73" s="116" t="s">
        <v>1047</v>
      </c>
      <c r="P73" s="21">
        <v>1</v>
      </c>
      <c r="Q73" s="116"/>
      <c r="R73" s="116"/>
      <c r="S73" s="116"/>
      <c r="T73" s="116"/>
      <c r="U73" s="116"/>
      <c r="V73" s="116"/>
      <c r="W73" s="116"/>
      <c r="X73" s="116">
        <v>1</v>
      </c>
      <c r="Y73" s="116"/>
      <c r="Z73" s="48"/>
      <c r="AA73" s="118"/>
      <c r="AB73" s="118"/>
      <c r="AC73" s="118"/>
      <c r="AD73" s="48"/>
      <c r="AE73" s="119"/>
      <c r="AF73" s="48"/>
      <c r="AG73" s="118"/>
      <c r="AH73" s="48"/>
      <c r="AI73" s="118"/>
      <c r="AJ73" s="48"/>
      <c r="AK73" s="118"/>
      <c r="AL73" s="48"/>
      <c r="AM73" s="118"/>
      <c r="AN73" s="118"/>
      <c r="AO73" s="118"/>
      <c r="AP73" s="48"/>
      <c r="AQ73" s="118"/>
      <c r="AR73" s="48"/>
      <c r="AS73" s="118"/>
      <c r="AT73" s="118"/>
      <c r="AU73" s="118"/>
      <c r="AV73" s="48"/>
      <c r="AW73" s="118"/>
      <c r="AX73" s="118"/>
      <c r="AY73" s="118"/>
      <c r="AZ73" s="118"/>
      <c r="BA73" s="118"/>
      <c r="BB73" s="48"/>
      <c r="BC73" s="118"/>
      <c r="BD73" s="118"/>
      <c r="BE73" s="118"/>
      <c r="BF73" s="128">
        <f t="shared" si="1"/>
        <v>0</v>
      </c>
      <c r="BG73" s="49">
        <f t="shared" si="0"/>
        <v>0</v>
      </c>
      <c r="BH73" s="116"/>
      <c r="BI73" s="116"/>
    </row>
    <row r="74" spans="1:61" s="56" customFormat="1" ht="76.5" x14ac:dyDescent="0.25">
      <c r="A74" s="17" t="s">
        <v>56</v>
      </c>
      <c r="B74" s="17" t="s">
        <v>125</v>
      </c>
      <c r="C74" s="17" t="s">
        <v>593</v>
      </c>
      <c r="D74" s="17" t="s">
        <v>734</v>
      </c>
      <c r="E74" s="17" t="s">
        <v>735</v>
      </c>
      <c r="F74" s="17" t="s">
        <v>736</v>
      </c>
      <c r="G74" s="17" t="s">
        <v>748</v>
      </c>
      <c r="H74" s="17" t="s">
        <v>749</v>
      </c>
      <c r="I74" s="17" t="s">
        <v>67</v>
      </c>
      <c r="J74" s="21">
        <v>4</v>
      </c>
      <c r="K74" s="21">
        <v>1</v>
      </c>
      <c r="L74" s="116" t="s">
        <v>1023</v>
      </c>
      <c r="M74" s="117">
        <v>2020852500013</v>
      </c>
      <c r="N74" s="144">
        <v>18000000</v>
      </c>
      <c r="O74" s="116" t="s">
        <v>1026</v>
      </c>
      <c r="P74" s="21">
        <v>1</v>
      </c>
      <c r="Q74" s="116"/>
      <c r="R74" s="116">
        <v>1</v>
      </c>
      <c r="S74" s="116"/>
      <c r="T74" s="116"/>
      <c r="U74" s="116"/>
      <c r="V74" s="116"/>
      <c r="W74" s="116"/>
      <c r="X74" s="116"/>
      <c r="Y74" s="116"/>
      <c r="Z74" s="48">
        <v>18000000</v>
      </c>
      <c r="AA74" s="118"/>
      <c r="AB74" s="118"/>
      <c r="AC74" s="118"/>
      <c r="AD74" s="48"/>
      <c r="AE74" s="119"/>
      <c r="AF74" s="48"/>
      <c r="AG74" s="118"/>
      <c r="AH74" s="48"/>
      <c r="AI74" s="118"/>
      <c r="AJ74" s="48"/>
      <c r="AK74" s="118"/>
      <c r="AL74" s="48"/>
      <c r="AM74" s="118"/>
      <c r="AN74" s="118"/>
      <c r="AO74" s="118"/>
      <c r="AP74" s="48"/>
      <c r="AQ74" s="118"/>
      <c r="AR74" s="48"/>
      <c r="AS74" s="118"/>
      <c r="AT74" s="118"/>
      <c r="AU74" s="118"/>
      <c r="AV74" s="48"/>
      <c r="AW74" s="118"/>
      <c r="AX74" s="118"/>
      <c r="AY74" s="118"/>
      <c r="AZ74" s="118"/>
      <c r="BA74" s="118"/>
      <c r="BB74" s="48"/>
      <c r="BC74" s="118"/>
      <c r="BD74" s="118"/>
      <c r="BE74" s="118"/>
      <c r="BF74" s="128">
        <f t="shared" si="1"/>
        <v>18000000</v>
      </c>
      <c r="BG74" s="49">
        <f t="shared" si="0"/>
        <v>0</v>
      </c>
      <c r="BH74" s="116"/>
      <c r="BI74" s="116" t="s">
        <v>998</v>
      </c>
    </row>
    <row r="75" spans="1:61" s="56" customFormat="1" ht="89.25" x14ac:dyDescent="0.25">
      <c r="A75" s="17" t="s">
        <v>56</v>
      </c>
      <c r="B75" s="17" t="s">
        <v>125</v>
      </c>
      <c r="C75" s="17" t="s">
        <v>593</v>
      </c>
      <c r="D75" s="17" t="s">
        <v>734</v>
      </c>
      <c r="E75" s="17" t="s">
        <v>735</v>
      </c>
      <c r="F75" s="17" t="s">
        <v>736</v>
      </c>
      <c r="G75" s="17" t="s">
        <v>750</v>
      </c>
      <c r="H75" s="17" t="s">
        <v>751</v>
      </c>
      <c r="I75" s="17" t="s">
        <v>67</v>
      </c>
      <c r="J75" s="21">
        <v>3</v>
      </c>
      <c r="K75" s="21">
        <v>0</v>
      </c>
      <c r="L75" s="116" t="s">
        <v>1023</v>
      </c>
      <c r="M75" s="117">
        <v>2020852500013</v>
      </c>
      <c r="N75" s="120" t="s">
        <v>999</v>
      </c>
      <c r="O75" s="116" t="s">
        <v>1046</v>
      </c>
      <c r="P75" s="21">
        <v>1</v>
      </c>
      <c r="Q75" s="116"/>
      <c r="R75" s="116"/>
      <c r="S75" s="116"/>
      <c r="T75" s="116"/>
      <c r="U75" s="116"/>
      <c r="V75" s="116"/>
      <c r="W75" s="116"/>
      <c r="X75" s="116">
        <v>1</v>
      </c>
      <c r="Y75" s="116"/>
      <c r="Z75" s="48"/>
      <c r="AA75" s="118"/>
      <c r="AB75" s="118"/>
      <c r="AC75" s="118"/>
      <c r="AD75" s="48"/>
      <c r="AE75" s="119"/>
      <c r="AF75" s="48"/>
      <c r="AG75" s="118"/>
      <c r="AH75" s="48"/>
      <c r="AI75" s="118"/>
      <c r="AJ75" s="48"/>
      <c r="AK75" s="118"/>
      <c r="AL75" s="48"/>
      <c r="AM75" s="118"/>
      <c r="AN75" s="118"/>
      <c r="AO75" s="118"/>
      <c r="AP75" s="48"/>
      <c r="AQ75" s="118"/>
      <c r="AR75" s="48"/>
      <c r="AS75" s="118"/>
      <c r="AT75" s="118"/>
      <c r="AU75" s="118"/>
      <c r="AV75" s="48"/>
      <c r="AW75" s="118"/>
      <c r="AX75" s="118"/>
      <c r="AY75" s="118"/>
      <c r="AZ75" s="118"/>
      <c r="BA75" s="118"/>
      <c r="BB75" s="48"/>
      <c r="BC75" s="118"/>
      <c r="BD75" s="118"/>
      <c r="BE75" s="118"/>
      <c r="BF75" s="128">
        <f t="shared" si="1"/>
        <v>0</v>
      </c>
      <c r="BG75" s="49">
        <f t="shared" si="0"/>
        <v>0</v>
      </c>
      <c r="BH75" s="116"/>
      <c r="BI75" s="116"/>
    </row>
    <row r="76" spans="1:61" s="56" customFormat="1" ht="89.25" x14ac:dyDescent="0.25">
      <c r="A76" s="17" t="s">
        <v>56</v>
      </c>
      <c r="B76" s="17" t="s">
        <v>125</v>
      </c>
      <c r="C76" s="17" t="s">
        <v>593</v>
      </c>
      <c r="D76" s="17" t="s">
        <v>734</v>
      </c>
      <c r="E76" s="17" t="s">
        <v>735</v>
      </c>
      <c r="F76" s="17" t="s">
        <v>736</v>
      </c>
      <c r="G76" s="17" t="s">
        <v>752</v>
      </c>
      <c r="H76" s="17" t="s">
        <v>34</v>
      </c>
      <c r="I76" s="17" t="s">
        <v>67</v>
      </c>
      <c r="J76" s="21">
        <v>3</v>
      </c>
      <c r="K76" s="21">
        <v>0</v>
      </c>
      <c r="L76" s="116" t="s">
        <v>1023</v>
      </c>
      <c r="M76" s="117">
        <v>2020852500013</v>
      </c>
      <c r="N76" s="120">
        <v>3000000</v>
      </c>
      <c r="O76" s="118" t="s">
        <v>1076</v>
      </c>
      <c r="P76" s="21">
        <v>1</v>
      </c>
      <c r="Q76" s="116"/>
      <c r="R76" s="116"/>
      <c r="S76" s="116"/>
      <c r="T76" s="116"/>
      <c r="U76" s="116"/>
      <c r="V76" s="116"/>
      <c r="W76" s="116"/>
      <c r="X76" s="116">
        <v>1</v>
      </c>
      <c r="Y76" s="116"/>
      <c r="Z76" s="48">
        <v>3000000</v>
      </c>
      <c r="AA76" s="118"/>
      <c r="AB76" s="118"/>
      <c r="AC76" s="118"/>
      <c r="AD76" s="48"/>
      <c r="AE76" s="119"/>
      <c r="AF76" s="48"/>
      <c r="AG76" s="118"/>
      <c r="AH76" s="48"/>
      <c r="AI76" s="118"/>
      <c r="AJ76" s="48"/>
      <c r="AK76" s="118"/>
      <c r="AL76" s="48"/>
      <c r="AM76" s="118"/>
      <c r="AN76" s="118"/>
      <c r="AO76" s="118"/>
      <c r="AP76" s="48"/>
      <c r="AQ76" s="118"/>
      <c r="AR76" s="48"/>
      <c r="AS76" s="118"/>
      <c r="AT76" s="118"/>
      <c r="AU76" s="118"/>
      <c r="AV76" s="48"/>
      <c r="AW76" s="118"/>
      <c r="AX76" s="118"/>
      <c r="AY76" s="118"/>
      <c r="AZ76" s="118"/>
      <c r="BA76" s="118"/>
      <c r="BB76" s="48"/>
      <c r="BC76" s="118"/>
      <c r="BD76" s="118"/>
      <c r="BE76" s="118"/>
      <c r="BF76" s="128">
        <f t="shared" si="1"/>
        <v>3000000</v>
      </c>
      <c r="BG76" s="49">
        <f t="shared" si="0"/>
        <v>0</v>
      </c>
      <c r="BH76" s="116"/>
      <c r="BI76" s="116" t="s">
        <v>998</v>
      </c>
    </row>
    <row r="77" spans="1:61" x14ac:dyDescent="0.25">
      <c r="BF77" s="88">
        <f>SUM(BF13:BF76)</f>
        <v>1940639804.1500001</v>
      </c>
      <c r="BG77" s="88">
        <f>SUM(BG13:BG76)</f>
        <v>273601510</v>
      </c>
    </row>
    <row r="78" spans="1:61" x14ac:dyDescent="0.25">
      <c r="BF78" s="131"/>
    </row>
  </sheetData>
  <mergeCells count="53">
    <mergeCell ref="A12:BI12"/>
    <mergeCell ref="AX8:AY8"/>
    <mergeCell ref="AZ8:BA8"/>
    <mergeCell ref="BB8:BC8"/>
    <mergeCell ref="BD8:BE8"/>
    <mergeCell ref="J9:J11"/>
    <mergeCell ref="K9:K11"/>
    <mergeCell ref="AL8:AM8"/>
    <mergeCell ref="AN8:AO8"/>
    <mergeCell ref="AP8:AQ8"/>
    <mergeCell ref="AR8:AS8"/>
    <mergeCell ref="AT8:AU8"/>
    <mergeCell ref="AV8:AW8"/>
    <mergeCell ref="Z8:AA8"/>
    <mergeCell ref="AB8:AC8"/>
    <mergeCell ref="AD8:AE8"/>
    <mergeCell ref="AF8:AG8"/>
    <mergeCell ref="AH8:AI8"/>
    <mergeCell ref="AJ8:AK8"/>
    <mergeCell ref="Z7:BE7"/>
    <mergeCell ref="BF7:BG8"/>
    <mergeCell ref="BH7:BH11"/>
    <mergeCell ref="BI7:BI11"/>
    <mergeCell ref="G8:G11"/>
    <mergeCell ref="H8:H11"/>
    <mergeCell ref="I8:I11"/>
    <mergeCell ref="J8:K8"/>
    <mergeCell ref="P8:Q8"/>
    <mergeCell ref="R8:S8"/>
    <mergeCell ref="G7:K7"/>
    <mergeCell ref="L7:L11"/>
    <mergeCell ref="M7:M11"/>
    <mergeCell ref="N7:N11"/>
    <mergeCell ref="O7:O11"/>
    <mergeCell ref="P7:Y7"/>
    <mergeCell ref="T8:U8"/>
    <mergeCell ref="V8:W8"/>
    <mergeCell ref="X8:Y8"/>
    <mergeCell ref="A7:A11"/>
    <mergeCell ref="B7:B11"/>
    <mergeCell ref="C7:C11"/>
    <mergeCell ref="D7:D11"/>
    <mergeCell ref="E7:E11"/>
    <mergeCell ref="F7:F11"/>
    <mergeCell ref="A1:A6"/>
    <mergeCell ref="B1:D2"/>
    <mergeCell ref="E1:BI1"/>
    <mergeCell ref="E2:BI2"/>
    <mergeCell ref="B3:D5"/>
    <mergeCell ref="E3:BH3"/>
    <mergeCell ref="E4:BH4"/>
    <mergeCell ref="E5:BI5"/>
    <mergeCell ref="B6:D6"/>
  </mergeCells>
  <pageMargins left="0.7" right="0.7" top="0.75" bottom="0.75" header="0.3" footer="0.3"/>
  <pageSetup orientation="portrait" horizontalDpi="300" verticalDpi="300"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0"/>
  <sheetViews>
    <sheetView workbookViewId="0">
      <selection activeCell="B2" sqref="B2"/>
    </sheetView>
  </sheetViews>
  <sheetFormatPr baseColWidth="10" defaultRowHeight="15" x14ac:dyDescent="0.25"/>
  <cols>
    <col min="2" max="3" width="17.85546875" style="148" bestFit="1" customWidth="1"/>
    <col min="4" max="4" width="16.42578125" bestFit="1" customWidth="1"/>
  </cols>
  <sheetData>
    <row r="1" spans="1:5" x14ac:dyDescent="0.25">
      <c r="A1" t="s">
        <v>1081</v>
      </c>
      <c r="B1" s="148" t="s">
        <v>1091</v>
      </c>
      <c r="C1" s="148" t="s">
        <v>1089</v>
      </c>
      <c r="D1" t="s">
        <v>1092</v>
      </c>
      <c r="E1" t="s">
        <v>1109</v>
      </c>
    </row>
    <row r="2" spans="1:5" x14ac:dyDescent="0.25">
      <c r="A2" t="s">
        <v>1082</v>
      </c>
      <c r="B2" s="148">
        <f>+OAP!BF31</f>
        <v>541804403</v>
      </c>
      <c r="C2" s="148">
        <f>+'[3]PLAN INDICATIVO PDD 2020-2023'!$AL$301</f>
        <v>541804403</v>
      </c>
      <c r="D2" s="88">
        <f>+B2-C2</f>
        <v>0</v>
      </c>
    </row>
    <row r="3" spans="1:5" x14ac:dyDescent="0.25">
      <c r="A3" t="s">
        <v>1083</v>
      </c>
      <c r="B3" s="148">
        <f>+SAGYMA!BF69</f>
        <v>369068179.99000001</v>
      </c>
      <c r="C3" s="148">
        <f>+'[3]PLAN INDICATIVO PDD 2020-2023'!$AL$302</f>
        <v>369068179.99000001</v>
      </c>
      <c r="D3" s="88">
        <f t="shared" ref="D3:D10" si="0">+B3-C3</f>
        <v>0</v>
      </c>
    </row>
    <row r="4" spans="1:5" x14ac:dyDescent="0.25">
      <c r="A4" t="s">
        <v>1084</v>
      </c>
      <c r="B4" s="148">
        <f>+SGBS!BF81</f>
        <v>7559921413.2599993</v>
      </c>
      <c r="C4" s="148">
        <f>+'[3]PLAN INDICATIVO PDD 2020-2023'!$AL$304</f>
        <v>5726587921.2599993</v>
      </c>
      <c r="D4" s="88">
        <f t="shared" si="0"/>
        <v>1833333492</v>
      </c>
    </row>
    <row r="5" spans="1:5" x14ac:dyDescent="0.25">
      <c r="A5" t="s">
        <v>1085</v>
      </c>
      <c r="B5" s="148">
        <f>+SIOP!BF70</f>
        <v>52873216575.5</v>
      </c>
      <c r="C5" s="148">
        <f>+'[3]PLAN INDICATIVO PDD 2020-2023'!$AL$305</f>
        <v>52873216575.5</v>
      </c>
      <c r="D5" s="88">
        <f t="shared" si="0"/>
        <v>0</v>
      </c>
    </row>
    <row r="6" spans="1:5" x14ac:dyDescent="0.25">
      <c r="A6" t="s">
        <v>1086</v>
      </c>
      <c r="B6" s="148">
        <f>+SSM!BF38</f>
        <v>29863873541</v>
      </c>
      <c r="C6" s="148">
        <f>+'[3]PLAN INDICATIVO PDD 2020-2023'!$AL$306+0.47</f>
        <v>29895121044.000004</v>
      </c>
      <c r="D6" s="88">
        <f t="shared" si="0"/>
        <v>-31247503.000003815</v>
      </c>
    </row>
    <row r="7" spans="1:5" x14ac:dyDescent="0.25">
      <c r="A7" t="s">
        <v>1087</v>
      </c>
      <c r="B7" s="148">
        <f>+SGG!BF77</f>
        <v>1940639804.1500001</v>
      </c>
      <c r="C7" s="148">
        <f>+'[3]PLAN INDICATIVO PDD 2020-2023'!$AL$303</f>
        <v>1940639804.1500001</v>
      </c>
      <c r="D7" s="88">
        <f t="shared" si="0"/>
        <v>0</v>
      </c>
    </row>
    <row r="8" spans="1:5" x14ac:dyDescent="0.25">
      <c r="A8" t="s">
        <v>1088</v>
      </c>
      <c r="B8" s="148">
        <f>SUM(B2:B7)</f>
        <v>93148523916.899994</v>
      </c>
      <c r="C8" s="148">
        <f>SUM(C2:C7)</f>
        <v>91346437927.899994</v>
      </c>
      <c r="D8" s="88">
        <f t="shared" si="0"/>
        <v>1802085989</v>
      </c>
    </row>
    <row r="9" spans="1:5" x14ac:dyDescent="0.25">
      <c r="A9" t="s">
        <v>1089</v>
      </c>
      <c r="B9" s="148">
        <f>+'[3]PLAN INDICATIVO PDD 2020-2023'!$AL$297</f>
        <v>91346442280.429993</v>
      </c>
      <c r="D9" s="88">
        <f t="shared" si="0"/>
        <v>91346442280.429993</v>
      </c>
    </row>
    <row r="10" spans="1:5" x14ac:dyDescent="0.25">
      <c r="A10" t="s">
        <v>1090</v>
      </c>
      <c r="B10" s="148">
        <f>+B9-B8</f>
        <v>-1802081636.4700012</v>
      </c>
      <c r="D10" s="88">
        <f t="shared" si="0"/>
        <v>-1802081636.4700012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7CCFC9CCFCC4A4DBD5EFC826FD3BB5C" ma:contentTypeVersion="5" ma:contentTypeDescription="Crear nuevo documento." ma:contentTypeScope="" ma:versionID="eef1e054a66bf81597b11302df37edb7">
  <xsd:schema xmlns:xsd="http://www.w3.org/2001/XMLSchema" xmlns:xs="http://www.w3.org/2001/XMLSchema" xmlns:p="http://schemas.microsoft.com/office/2006/metadata/properties" xmlns:ns2="2985bb4b-4701-49be-b6af-cb425f14ffe8" xmlns:ns3="2e621e4f-89e6-46b1-8b21-42e6895f91f7" xmlns:ns4="2c4c7cdd-dbad-4375-b2d4-90bcf03ae34b" targetNamespace="http://schemas.microsoft.com/office/2006/metadata/properties" ma:root="true" ma:fieldsID="dc09e6701bb9f5be700e566734ebfb3a" ns2:_="" ns3:_="" ns4:_="">
    <xsd:import namespace="2985bb4b-4701-49be-b6af-cb425f14ffe8"/>
    <xsd:import namespace="2e621e4f-89e6-46b1-8b21-42e6895f91f7"/>
    <xsd:import namespace="2c4c7cdd-dbad-4375-b2d4-90bcf03ae34b"/>
    <xsd:element name="properties">
      <xsd:complexType>
        <xsd:sequence>
          <xsd:element name="documentManagement">
            <xsd:complexType>
              <xsd:all>
                <xsd:element ref="ns2:Clasificaci_x00f3_n" minOccurs="0"/>
                <xsd:element ref="ns2:Descripci_x00f3_n" minOccurs="0"/>
                <xsd:element ref="ns2:Fecha" minOccurs="0"/>
                <xsd:element ref="ns3:PLAN_x0020_BASICO_x0020_DE_x0020_ORDENAMIENTO_x0020_TERRITORIAL"/>
                <xsd:element ref="ns4: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Estratégico Institucional"/>
          <xsd:enumeration value="Plan Anual de Adquisiciones"/>
          <xsd:enumeration value="Seguimiento a Planes"/>
          <xsd:enumeration value="Plan de Desarrollo Municip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621e4f-89e6-46b1-8b21-42e6895f91f7" elementFormDefault="qualified">
    <xsd:import namespace="http://schemas.microsoft.com/office/2006/documentManagement/types"/>
    <xsd:import namespace="http://schemas.microsoft.com/office/infopath/2007/PartnerControls"/>
    <xsd:element name="PLAN_x0020_BASICO_x0020_DE_x0020_ORDENAMIENTO_x0020_TERRITORIAL" ma:index="11" ma:displayName="PLAN BASICO DE ORDENAMIENTO TERRITORIAL" ma:internalName="PLAN_x0020_BASICO_x0020_DE_x0020_ORDENAMIENTO_x0020_TERRITORIA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4c7cdd-dbad-4375-b2d4-90bcf03ae34b" elementFormDefault="qualified">
    <xsd:import namespace="http://schemas.microsoft.com/office/2006/documentManagement/types"/>
    <xsd:import namespace="http://schemas.microsoft.com/office/infopath/2007/PartnerControls"/>
    <xsd:element name="A_x00f1_o" ma:index="12"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20 de Enero de 2021</Fecha>
    <Clasificaci_x00f3_n xmlns="2985bb4b-4701-49be-b6af-cb425f14ffe8">Plan Estratégico Institucional</Clasificaci_x00f3_n>
    <Descripci_x00f3_n xmlns="2985bb4b-4701-49be-b6af-cb425f14ffe8">En cumplimiento del Decreto  612 del 4 de abril de  2018,  se fijan directrices para la integración de los Planes Institucionales y Estratégicos al Plan de Acción por parte de las entidades del estado. " Todas las Dependencias"</Descripci_x00f3_n>
    <PLAN_x0020_BASICO_x0020_DE_x0020_ORDENAMIENTO_x0020_TERRITORIAL xmlns="2e621e4f-89e6-46b1-8b21-42e6895f91f7"/>
    <A_x00f1_o xmlns="2c4c7cdd-dbad-4375-b2d4-90bcf03ae34b">2021</A_x00f1_o>
  </documentManagement>
</p:properties>
</file>

<file path=customXml/itemProps1.xml><?xml version="1.0" encoding="utf-8"?>
<ds:datastoreItem xmlns:ds="http://schemas.openxmlformats.org/officeDocument/2006/customXml" ds:itemID="{C8BA80CB-AAFE-42BD-800D-F347744F05BD}"/>
</file>

<file path=customXml/itemProps2.xml><?xml version="1.0" encoding="utf-8"?>
<ds:datastoreItem xmlns:ds="http://schemas.openxmlformats.org/officeDocument/2006/customXml" ds:itemID="{5CBC0FBA-F504-4F4F-99DB-210250EC0F1A}"/>
</file>

<file path=customXml/itemProps3.xml><?xml version="1.0" encoding="utf-8"?>
<ds:datastoreItem xmlns:ds="http://schemas.openxmlformats.org/officeDocument/2006/customXml" ds:itemID="{5EFC259B-36B2-4E89-8CAE-2FEA16BBF87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OAP</vt:lpstr>
      <vt:lpstr>SAGYMA</vt:lpstr>
      <vt:lpstr>SGBS</vt:lpstr>
      <vt:lpstr>SIOP</vt:lpstr>
      <vt:lpstr>SSM</vt:lpstr>
      <vt:lpstr>SGG</vt:lpstr>
      <vt:lpstr>Resumen</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DE ACCION 2021</dc:title>
  <dc:creator>BANCO DE PROYECTOS</dc:creator>
  <cp:lastModifiedBy>Jose Perez</cp:lastModifiedBy>
  <cp:lastPrinted>2019-01-31T16:51:23Z</cp:lastPrinted>
  <dcterms:created xsi:type="dcterms:W3CDTF">2019-01-31T13:43:15Z</dcterms:created>
  <dcterms:modified xsi:type="dcterms:W3CDTF">2021-08-16T02:56:13Z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0x01010057CCFC9CCFCC4A4DBD5EFC826FD3BB5C</vt:lpwstr>
  </property>
</Properties>
</file>